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18195" windowHeight="12075"/>
  </bookViews>
  <sheets>
    <sheet name="2017" sheetId="1" r:id="rId1"/>
    <sheet name="2018" sheetId="4" r:id="rId2"/>
    <sheet name="year to year comparison" sheetId="2" r:id="rId3"/>
    <sheet name="2017 Crime Clock" sheetId="5" r:id="rId4"/>
    <sheet name="2018 Crime Clock" sheetId="6" r:id="rId5"/>
    <sheet name="Reference Guide" sheetId="3" r:id="rId6"/>
    <sheet name="Sheet7" sheetId="7" r:id="rId7"/>
  </sheets>
  <definedNames>
    <definedName name="_xlnm.Print_Area" localSheetId="3">'2017 Crime Clock'!$A$1:$J$29</definedName>
    <definedName name="_xlnm.Print_Area" localSheetId="4">'2018 Crime Clock'!$A$1:$J$29</definedName>
    <definedName name="_xlnm.Print_Titles" localSheetId="0">'2017'!$A:$A,'2017'!$1:$5</definedName>
  </definedNames>
  <calcPr calcId="145621"/>
</workbook>
</file>

<file path=xl/calcChain.xml><?xml version="1.0" encoding="utf-8"?>
<calcChain xmlns="http://schemas.openxmlformats.org/spreadsheetml/2006/main">
  <c r="K14" i="2" l="1"/>
  <c r="J14" i="2"/>
  <c r="J3" i="2"/>
  <c r="K3" i="2"/>
  <c r="J4" i="2"/>
  <c r="K4" i="2"/>
  <c r="J5" i="2"/>
  <c r="K5" i="2"/>
  <c r="J6" i="2"/>
  <c r="K6" i="2"/>
  <c r="J7" i="2"/>
  <c r="K7" i="2"/>
  <c r="J8" i="2"/>
  <c r="K8" i="2"/>
  <c r="J9" i="2"/>
  <c r="K9" i="2"/>
  <c r="J10" i="2"/>
  <c r="K10" i="2"/>
  <c r="J11" i="2"/>
  <c r="K11" i="2"/>
  <c r="J12" i="2"/>
  <c r="K12" i="2"/>
  <c r="J13" i="2"/>
  <c r="K13" i="2"/>
  <c r="J15" i="2"/>
  <c r="K15" i="2"/>
  <c r="J16" i="2"/>
  <c r="K16" i="2"/>
  <c r="J17" i="2"/>
  <c r="K17" i="2"/>
  <c r="J18" i="2"/>
  <c r="K18" i="2"/>
  <c r="J19" i="2"/>
  <c r="K19" i="2"/>
  <c r="J20" i="2"/>
  <c r="K20" i="2"/>
  <c r="J21" i="2"/>
  <c r="K21" i="2"/>
  <c r="J22" i="2"/>
  <c r="K22" i="2"/>
  <c r="J23" i="2"/>
  <c r="K23" i="2"/>
  <c r="J24" i="2"/>
  <c r="K24" i="2"/>
  <c r="J25" i="2"/>
  <c r="K25" i="2"/>
  <c r="J26" i="2"/>
  <c r="K26" i="2"/>
  <c r="J27" i="2"/>
  <c r="K27" i="2"/>
  <c r="K2" i="2"/>
  <c r="J2" i="2"/>
  <c r="B96" i="1" l="1"/>
  <c r="B94" i="1"/>
  <c r="B86" i="1"/>
  <c r="B84" i="1"/>
  <c r="B81" i="1"/>
  <c r="B79" i="1"/>
  <c r="B77" i="1"/>
  <c r="B74" i="1"/>
  <c r="B72" i="1"/>
  <c r="B70" i="1"/>
  <c r="B66" i="1"/>
  <c r="B64" i="1"/>
  <c r="B62" i="1"/>
  <c r="B57" i="1"/>
  <c r="B55" i="1"/>
  <c r="B44" i="1"/>
  <c r="B41" i="1"/>
  <c r="B39" i="1"/>
  <c r="B96" i="4"/>
  <c r="B94" i="4"/>
  <c r="B86" i="4"/>
  <c r="B84" i="4"/>
  <c r="B81" i="4"/>
  <c r="B79" i="4"/>
  <c r="B77" i="4"/>
  <c r="B74" i="4"/>
  <c r="B72" i="4"/>
  <c r="B70" i="4"/>
  <c r="B66" i="4"/>
  <c r="B64" i="4"/>
  <c r="B62" i="4"/>
  <c r="B57" i="4"/>
  <c r="B55" i="4"/>
  <c r="B44" i="4"/>
  <c r="B41" i="4"/>
  <c r="B39" i="4"/>
  <c r="J34" i="1"/>
  <c r="J33" i="1"/>
  <c r="J32" i="1"/>
  <c r="J31" i="1"/>
  <c r="J29" i="1"/>
  <c r="J28" i="1"/>
  <c r="J27" i="1"/>
  <c r="J26" i="1"/>
  <c r="J24" i="1"/>
  <c r="J23" i="1"/>
  <c r="J22" i="1"/>
  <c r="J21" i="1"/>
  <c r="J19" i="1"/>
  <c r="J18" i="1"/>
  <c r="J17" i="1"/>
  <c r="J16" i="1"/>
  <c r="J15" i="1"/>
  <c r="J14" i="1"/>
  <c r="J13" i="1"/>
  <c r="J12" i="1"/>
  <c r="J11" i="1"/>
  <c r="J10" i="1"/>
  <c r="J9" i="1"/>
  <c r="E30" i="4"/>
  <c r="E31" i="4"/>
  <c r="E32" i="4"/>
  <c r="B24" i="6"/>
  <c r="C24" i="6" s="1"/>
  <c r="D24" i="6" s="1"/>
  <c r="B23" i="6"/>
  <c r="C23" i="6" s="1"/>
  <c r="D23" i="6" s="1"/>
  <c r="B24" i="5"/>
  <c r="C24" i="5" s="1"/>
  <c r="G24" i="5" s="1"/>
  <c r="K32" i="1" s="1"/>
  <c r="B23" i="5"/>
  <c r="C23" i="5" s="1"/>
  <c r="C30" i="1"/>
  <c r="C30" i="4"/>
  <c r="B26" i="6"/>
  <c r="C26" i="6" s="1"/>
  <c r="D26" i="6" s="1"/>
  <c r="B22" i="6"/>
  <c r="C22" i="6" s="1"/>
  <c r="D22" i="6" s="1"/>
  <c r="B21" i="6"/>
  <c r="C21" i="6" s="1"/>
  <c r="D21" i="6" s="1"/>
  <c r="B20" i="6"/>
  <c r="B19" i="6"/>
  <c r="B18" i="6"/>
  <c r="C18" i="6" s="1"/>
  <c r="D18" i="6" s="1"/>
  <c r="B17" i="6"/>
  <c r="B16" i="6"/>
  <c r="B6" i="6"/>
  <c r="C6" i="6" s="1"/>
  <c r="D6" i="6" s="1"/>
  <c r="B7" i="6"/>
  <c r="C7" i="6" s="1"/>
  <c r="D7" i="6" s="1"/>
  <c r="B8" i="6"/>
  <c r="C8" i="6" s="1"/>
  <c r="D8" i="6" s="1"/>
  <c r="B9" i="6"/>
  <c r="C9" i="6" s="1"/>
  <c r="D9" i="6" s="1"/>
  <c r="B10" i="6"/>
  <c r="C10" i="6" s="1"/>
  <c r="D10" i="6" s="1"/>
  <c r="B11" i="6"/>
  <c r="C11" i="6" s="1"/>
  <c r="B12" i="6"/>
  <c r="C12" i="6" s="1"/>
  <c r="D12" i="6" s="1"/>
  <c r="B5" i="6"/>
  <c r="I30" i="1"/>
  <c r="I31" i="1"/>
  <c r="I32" i="1"/>
  <c r="H30" i="1"/>
  <c r="J30" i="1" s="1"/>
  <c r="E30" i="1"/>
  <c r="E31" i="1"/>
  <c r="E32" i="1"/>
  <c r="H31" i="4"/>
  <c r="I31" i="4" s="1"/>
  <c r="H32" i="4"/>
  <c r="I32" i="4" s="1"/>
  <c r="H30" i="4"/>
  <c r="I30" i="4" s="1"/>
  <c r="B22" i="5"/>
  <c r="C22" i="5" s="1"/>
  <c r="G22" i="5" s="1"/>
  <c r="K19" i="1" s="1"/>
  <c r="B21" i="5"/>
  <c r="C21" i="5" s="1"/>
  <c r="B20" i="5"/>
  <c r="C20" i="5" s="1"/>
  <c r="G20" i="5" s="1"/>
  <c r="K23" i="1" s="1"/>
  <c r="B19" i="5"/>
  <c r="C19" i="5" s="1"/>
  <c r="G19" i="5" s="1"/>
  <c r="K18" i="1" s="1"/>
  <c r="B18" i="5"/>
  <c r="C18" i="5" s="1"/>
  <c r="G18" i="5" s="1"/>
  <c r="K24" i="1" s="1"/>
  <c r="B17" i="5"/>
  <c r="C17" i="5" s="1"/>
  <c r="G17" i="5" s="1"/>
  <c r="K17" i="1" s="1"/>
  <c r="B16" i="5"/>
  <c r="C16" i="5" s="1"/>
  <c r="G16" i="5" s="1"/>
  <c r="K28" i="1" s="1"/>
  <c r="B6" i="5"/>
  <c r="C6" i="5" s="1"/>
  <c r="D6" i="5" s="1"/>
  <c r="H6" i="5" s="1"/>
  <c r="L10" i="1" s="1"/>
  <c r="B7" i="5"/>
  <c r="C7" i="5" s="1"/>
  <c r="D7" i="5" s="1"/>
  <c r="H7" i="5" s="1"/>
  <c r="L11" i="1" s="1"/>
  <c r="B8" i="5"/>
  <c r="C8" i="5" s="1"/>
  <c r="D8" i="5" s="1"/>
  <c r="H8" i="5" s="1"/>
  <c r="L12" i="1" s="1"/>
  <c r="B9" i="5"/>
  <c r="C9" i="5" s="1"/>
  <c r="D9" i="5" s="1"/>
  <c r="H9" i="5" s="1"/>
  <c r="L13" i="1" s="1"/>
  <c r="B10" i="5"/>
  <c r="C10" i="5" s="1"/>
  <c r="D10" i="5" s="1"/>
  <c r="H10" i="5" s="1"/>
  <c r="L14" i="1" s="1"/>
  <c r="B11" i="5"/>
  <c r="C11" i="5" s="1"/>
  <c r="D11" i="5" s="1"/>
  <c r="H11" i="5" s="1"/>
  <c r="L15" i="1" s="1"/>
  <c r="B12" i="5"/>
  <c r="C12" i="5" s="1"/>
  <c r="D12" i="5" s="1"/>
  <c r="H12" i="5" s="1"/>
  <c r="L16" i="1" s="1"/>
  <c r="B5" i="5"/>
  <c r="I26" i="1"/>
  <c r="I27" i="1"/>
  <c r="B25" i="4"/>
  <c r="B20" i="4"/>
  <c r="E34" i="1"/>
  <c r="E33" i="1"/>
  <c r="E29" i="1"/>
  <c r="E28" i="1"/>
  <c r="E27" i="1"/>
  <c r="E26" i="1"/>
  <c r="E24" i="1"/>
  <c r="E23" i="1"/>
  <c r="E22" i="1"/>
  <c r="E21" i="1"/>
  <c r="E19" i="1"/>
  <c r="E18" i="1"/>
  <c r="E17" i="1"/>
  <c r="E16" i="1"/>
  <c r="E15" i="1"/>
  <c r="E14" i="1"/>
  <c r="E13" i="1"/>
  <c r="E12" i="1"/>
  <c r="E11" i="1"/>
  <c r="E10" i="1"/>
  <c r="E9" i="1"/>
  <c r="E34" i="4"/>
  <c r="E33" i="4"/>
  <c r="E29" i="4"/>
  <c r="E28" i="4"/>
  <c r="E27" i="4"/>
  <c r="E26" i="4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H27" i="4"/>
  <c r="I27" i="4" s="1"/>
  <c r="H26" i="4"/>
  <c r="J26" i="4" s="1"/>
  <c r="B25" i="1"/>
  <c r="J25" i="1" s="1"/>
  <c r="B20" i="1"/>
  <c r="E20" i="1" s="1"/>
  <c r="G22" i="2"/>
  <c r="H22" i="2"/>
  <c r="H21" i="2" s="1"/>
  <c r="G23" i="2"/>
  <c r="H23" i="2"/>
  <c r="F23" i="2"/>
  <c r="F22" i="2"/>
  <c r="C16" i="2"/>
  <c r="D16" i="2"/>
  <c r="E16" i="2"/>
  <c r="B16" i="2"/>
  <c r="C21" i="2"/>
  <c r="D21" i="2"/>
  <c r="E21" i="2"/>
  <c r="B21" i="2"/>
  <c r="H5" i="2"/>
  <c r="H6" i="2"/>
  <c r="H7" i="2"/>
  <c r="H8" i="2"/>
  <c r="H9" i="2"/>
  <c r="H10" i="2"/>
  <c r="H11" i="2"/>
  <c r="H12" i="2"/>
  <c r="H13" i="2"/>
  <c r="H14" i="2"/>
  <c r="H15" i="2"/>
  <c r="H17" i="2"/>
  <c r="H18" i="2"/>
  <c r="H19" i="2"/>
  <c r="H20" i="2"/>
  <c r="H24" i="2"/>
  <c r="H25" i="2"/>
  <c r="H26" i="2"/>
  <c r="H27" i="2"/>
  <c r="G5" i="2"/>
  <c r="G6" i="2"/>
  <c r="G7" i="2"/>
  <c r="G8" i="2"/>
  <c r="G9" i="2"/>
  <c r="G10" i="2"/>
  <c r="G11" i="2"/>
  <c r="G12" i="2"/>
  <c r="G13" i="2"/>
  <c r="G14" i="2"/>
  <c r="G15" i="2"/>
  <c r="G17" i="2"/>
  <c r="G18" i="2"/>
  <c r="G19" i="2"/>
  <c r="G20" i="2"/>
  <c r="G24" i="2"/>
  <c r="G25" i="2"/>
  <c r="G26" i="2"/>
  <c r="G27" i="2"/>
  <c r="F3" i="2"/>
  <c r="F4" i="2"/>
  <c r="F5" i="2"/>
  <c r="F6" i="2"/>
  <c r="F7" i="2"/>
  <c r="F8" i="2"/>
  <c r="F9" i="2"/>
  <c r="F10" i="2"/>
  <c r="F11" i="2"/>
  <c r="F12" i="2"/>
  <c r="F13" i="2"/>
  <c r="F14" i="2"/>
  <c r="F15" i="2"/>
  <c r="F17" i="2"/>
  <c r="F18" i="2"/>
  <c r="F19" i="2"/>
  <c r="F20" i="2"/>
  <c r="F24" i="2"/>
  <c r="F25" i="2"/>
  <c r="F26" i="2"/>
  <c r="F27" i="2"/>
  <c r="F2" i="2"/>
  <c r="C20" i="6"/>
  <c r="D20" i="6" s="1"/>
  <c r="C19" i="6"/>
  <c r="D19" i="6" s="1"/>
  <c r="C17" i="6"/>
  <c r="D17" i="6" s="1"/>
  <c r="C16" i="6"/>
  <c r="D16" i="6" s="1"/>
  <c r="C5" i="6"/>
  <c r="D5" i="6" s="1"/>
  <c r="F2" i="6"/>
  <c r="D2" i="6"/>
  <c r="E2" i="6" s="1"/>
  <c r="E2" i="5"/>
  <c r="F2" i="5" s="1"/>
  <c r="D2" i="5"/>
  <c r="B14" i="6" l="1"/>
  <c r="C14" i="6" s="1"/>
  <c r="D14" i="6" s="1"/>
  <c r="H14" i="6" s="1"/>
  <c r="L7" i="4" s="1"/>
  <c r="B15" i="6"/>
  <c r="C15" i="6" s="1"/>
  <c r="D15" i="6" s="1"/>
  <c r="H15" i="6" s="1"/>
  <c r="B25" i="6"/>
  <c r="C25" i="6" s="1"/>
  <c r="D25" i="6" s="1"/>
  <c r="E25" i="6" s="1"/>
  <c r="B13" i="6"/>
  <c r="F30" i="6" s="1"/>
  <c r="J31" i="4"/>
  <c r="E25" i="1"/>
  <c r="B25" i="5"/>
  <c r="C25" i="5" s="1"/>
  <c r="G25" i="5" s="1"/>
  <c r="K30" i="1" s="1"/>
  <c r="J27" i="4"/>
  <c r="B26" i="5"/>
  <c r="C26" i="5" s="1"/>
  <c r="G26" i="5" s="1"/>
  <c r="K25" i="1" s="1"/>
  <c r="J20" i="1"/>
  <c r="J30" i="4"/>
  <c r="J32" i="4"/>
  <c r="G23" i="5"/>
  <c r="K31" i="1" s="1"/>
  <c r="D23" i="5"/>
  <c r="E23" i="5" s="1"/>
  <c r="I23" i="5" s="1"/>
  <c r="M31" i="1" s="1"/>
  <c r="L8" i="4"/>
  <c r="D24" i="5"/>
  <c r="E24" i="5" s="1"/>
  <c r="F24" i="5" s="1"/>
  <c r="J24" i="5" s="1"/>
  <c r="N32" i="1" s="1"/>
  <c r="F21" i="2"/>
  <c r="G21" i="2"/>
  <c r="G16" i="2"/>
  <c r="I26" i="4"/>
  <c r="B14" i="5"/>
  <c r="C14" i="5" s="1"/>
  <c r="G14" i="5" s="1"/>
  <c r="K7" i="1" s="1"/>
  <c r="G21" i="5"/>
  <c r="K29" i="1" s="1"/>
  <c r="D21" i="5"/>
  <c r="E21" i="5" s="1"/>
  <c r="F21" i="5" s="1"/>
  <c r="J21" i="5" s="1"/>
  <c r="N29" i="1" s="1"/>
  <c r="D16" i="5"/>
  <c r="E16" i="5" s="1"/>
  <c r="F16" i="5" s="1"/>
  <c r="J16" i="5" s="1"/>
  <c r="N28" i="1" s="1"/>
  <c r="D20" i="5"/>
  <c r="E20" i="5" s="1"/>
  <c r="I20" i="5" s="1"/>
  <c r="M23" i="1" s="1"/>
  <c r="F16" i="2"/>
  <c r="B15" i="5"/>
  <c r="C15" i="5" s="1"/>
  <c r="G15" i="5" s="1"/>
  <c r="K8" i="1" s="1"/>
  <c r="D22" i="5"/>
  <c r="E22" i="5" s="1"/>
  <c r="I22" i="5" s="1"/>
  <c r="M19" i="1" s="1"/>
  <c r="D19" i="5"/>
  <c r="E19" i="5" s="1"/>
  <c r="F19" i="5" s="1"/>
  <c r="J19" i="5" s="1"/>
  <c r="N18" i="1" s="1"/>
  <c r="D18" i="5"/>
  <c r="E18" i="5" s="1"/>
  <c r="I18" i="5" s="1"/>
  <c r="M24" i="1" s="1"/>
  <c r="D17" i="5"/>
  <c r="E8" i="5"/>
  <c r="I8" i="5" s="1"/>
  <c r="M12" i="1" s="1"/>
  <c r="E12" i="5"/>
  <c r="F12" i="5" s="1"/>
  <c r="J12" i="5" s="1"/>
  <c r="N16" i="1" s="1"/>
  <c r="G7" i="5"/>
  <c r="K11" i="1" s="1"/>
  <c r="B13" i="5"/>
  <c r="F30" i="5" s="1"/>
  <c r="C5" i="5"/>
  <c r="D5" i="5" s="1"/>
  <c r="H16" i="2"/>
  <c r="E12" i="6"/>
  <c r="H12" i="6"/>
  <c r="L16" i="4" s="1"/>
  <c r="E16" i="6"/>
  <c r="H16" i="6"/>
  <c r="L28" i="4" s="1"/>
  <c r="E20" i="6"/>
  <c r="H20" i="6"/>
  <c r="L23" i="4" s="1"/>
  <c r="E5" i="6"/>
  <c r="H5" i="6"/>
  <c r="L9" i="4" s="1"/>
  <c r="E6" i="6"/>
  <c r="H6" i="6"/>
  <c r="L10" i="4" s="1"/>
  <c r="E7" i="6"/>
  <c r="H7" i="6"/>
  <c r="L11" i="4" s="1"/>
  <c r="E8" i="6"/>
  <c r="H8" i="6"/>
  <c r="L12" i="4" s="1"/>
  <c r="E9" i="6"/>
  <c r="H9" i="6"/>
  <c r="L13" i="4" s="1"/>
  <c r="E10" i="6"/>
  <c r="H10" i="6"/>
  <c r="L14" i="4" s="1"/>
  <c r="D11" i="6"/>
  <c r="G11" i="6"/>
  <c r="K15" i="4" s="1"/>
  <c r="E17" i="6"/>
  <c r="H17" i="6"/>
  <c r="L17" i="4" s="1"/>
  <c r="E21" i="6"/>
  <c r="H21" i="6"/>
  <c r="L29" i="4" s="1"/>
  <c r="E18" i="6"/>
  <c r="H18" i="6"/>
  <c r="L24" i="4" s="1"/>
  <c r="E22" i="6"/>
  <c r="H22" i="6"/>
  <c r="L19" i="4" s="1"/>
  <c r="E26" i="6"/>
  <c r="H26" i="6"/>
  <c r="L25" i="4" s="1"/>
  <c r="G5" i="6"/>
  <c r="K9" i="4" s="1"/>
  <c r="G6" i="6"/>
  <c r="K10" i="4" s="1"/>
  <c r="G7" i="6"/>
  <c r="K11" i="4" s="1"/>
  <c r="G8" i="6"/>
  <c r="K12" i="4" s="1"/>
  <c r="G9" i="6"/>
  <c r="K13" i="4" s="1"/>
  <c r="G10" i="6"/>
  <c r="K14" i="4" s="1"/>
  <c r="E14" i="6"/>
  <c r="E19" i="6"/>
  <c r="H19" i="6"/>
  <c r="L18" i="4" s="1"/>
  <c r="E23" i="6"/>
  <c r="H23" i="6"/>
  <c r="L31" i="4" s="1"/>
  <c r="E24" i="6"/>
  <c r="H24" i="6"/>
  <c r="L32" i="4" s="1"/>
  <c r="G12" i="6"/>
  <c r="K16" i="4" s="1"/>
  <c r="C13" i="6"/>
  <c r="G16" i="6"/>
  <c r="K28" i="4" s="1"/>
  <c r="G17" i="6"/>
  <c r="K17" i="4" s="1"/>
  <c r="G18" i="6"/>
  <c r="K24" i="4" s="1"/>
  <c r="G19" i="6"/>
  <c r="K18" i="4" s="1"/>
  <c r="G20" i="6"/>
  <c r="K23" i="4" s="1"/>
  <c r="G21" i="6"/>
  <c r="K29" i="4" s="1"/>
  <c r="G22" i="6"/>
  <c r="K19" i="4" s="1"/>
  <c r="G23" i="6"/>
  <c r="K31" i="4" s="1"/>
  <c r="G24" i="6"/>
  <c r="K32" i="4" s="1"/>
  <c r="G26" i="6"/>
  <c r="K25" i="4" s="1"/>
  <c r="E9" i="5"/>
  <c r="E7" i="5"/>
  <c r="E10" i="5"/>
  <c r="E11" i="5"/>
  <c r="E6" i="5"/>
  <c r="G6" i="5"/>
  <c r="K10" i="1" s="1"/>
  <c r="G8" i="5"/>
  <c r="K12" i="1" s="1"/>
  <c r="G9" i="5"/>
  <c r="K13" i="1" s="1"/>
  <c r="G10" i="5"/>
  <c r="K14" i="1" s="1"/>
  <c r="G11" i="5"/>
  <c r="K15" i="1" s="1"/>
  <c r="G12" i="5"/>
  <c r="K16" i="1" s="1"/>
  <c r="H25" i="6" l="1"/>
  <c r="L30" i="4" s="1"/>
  <c r="G15" i="6"/>
  <c r="G14" i="6"/>
  <c r="K7" i="4" s="1"/>
  <c r="G25" i="6"/>
  <c r="K30" i="4" s="1"/>
  <c r="E15" i="6"/>
  <c r="I15" i="6" s="1"/>
  <c r="F23" i="5"/>
  <c r="J23" i="5" s="1"/>
  <c r="N31" i="1" s="1"/>
  <c r="D26" i="5"/>
  <c r="E26" i="5" s="1"/>
  <c r="F26" i="5" s="1"/>
  <c r="J26" i="5" s="1"/>
  <c r="N25" i="1" s="1"/>
  <c r="F20" i="5"/>
  <c r="J20" i="5" s="1"/>
  <c r="N23" i="1" s="1"/>
  <c r="D25" i="5"/>
  <c r="I16" i="5"/>
  <c r="M28" i="1" s="1"/>
  <c r="D14" i="5"/>
  <c r="E14" i="5" s="1"/>
  <c r="F14" i="5" s="1"/>
  <c r="J14" i="5" s="1"/>
  <c r="N7" i="1" s="1"/>
  <c r="I24" i="5"/>
  <c r="M32" i="1" s="1"/>
  <c r="H24" i="5"/>
  <c r="L32" i="1" s="1"/>
  <c r="H23" i="5"/>
  <c r="L31" i="1" s="1"/>
  <c r="K8" i="4"/>
  <c r="E25" i="5"/>
  <c r="H25" i="5"/>
  <c r="L30" i="1" s="1"/>
  <c r="H20" i="5"/>
  <c r="L23" i="1" s="1"/>
  <c r="F18" i="5"/>
  <c r="J18" i="5" s="1"/>
  <c r="N24" i="1" s="1"/>
  <c r="H18" i="5"/>
  <c r="L24" i="1" s="1"/>
  <c r="F22" i="5"/>
  <c r="J22" i="5" s="1"/>
  <c r="N19" i="1" s="1"/>
  <c r="I19" i="5"/>
  <c r="M18" i="1" s="1"/>
  <c r="H26" i="5"/>
  <c r="L25" i="1" s="1"/>
  <c r="I21" i="5"/>
  <c r="M29" i="1" s="1"/>
  <c r="H19" i="5"/>
  <c r="L18" i="1" s="1"/>
  <c r="I14" i="5"/>
  <c r="M7" i="1" s="1"/>
  <c r="D15" i="5"/>
  <c r="H21" i="5"/>
  <c r="L29" i="1" s="1"/>
  <c r="C13" i="5"/>
  <c r="G13" i="5" s="1"/>
  <c r="K6" i="1" s="1"/>
  <c r="H16" i="5"/>
  <c r="L28" i="1" s="1"/>
  <c r="F8" i="5"/>
  <c r="J8" i="5" s="1"/>
  <c r="N12" i="1" s="1"/>
  <c r="H22" i="5"/>
  <c r="L19" i="1" s="1"/>
  <c r="E17" i="5"/>
  <c r="H17" i="5"/>
  <c r="L17" i="1" s="1"/>
  <c r="I12" i="5"/>
  <c r="M16" i="1" s="1"/>
  <c r="H5" i="5"/>
  <c r="L9" i="1" s="1"/>
  <c r="E5" i="5"/>
  <c r="G5" i="5"/>
  <c r="K9" i="1" s="1"/>
  <c r="I9" i="6"/>
  <c r="M13" i="4" s="1"/>
  <c r="F9" i="6"/>
  <c r="J9" i="6" s="1"/>
  <c r="N13" i="4" s="1"/>
  <c r="F22" i="6"/>
  <c r="J22" i="6" s="1"/>
  <c r="N19" i="4" s="1"/>
  <c r="I22" i="6"/>
  <c r="M19" i="4" s="1"/>
  <c r="I19" i="6"/>
  <c r="M18" i="4" s="1"/>
  <c r="F19" i="6"/>
  <c r="J19" i="6" s="1"/>
  <c r="N18" i="4" s="1"/>
  <c r="F25" i="6"/>
  <c r="J25" i="6" s="1"/>
  <c r="N30" i="4" s="1"/>
  <c r="I25" i="6"/>
  <c r="M30" i="4" s="1"/>
  <c r="I17" i="6"/>
  <c r="M17" i="4" s="1"/>
  <c r="F17" i="6"/>
  <c r="J17" i="6" s="1"/>
  <c r="N17" i="4" s="1"/>
  <c r="I10" i="6"/>
  <c r="M14" i="4" s="1"/>
  <c r="F10" i="6"/>
  <c r="J10" i="6" s="1"/>
  <c r="N14" i="4" s="1"/>
  <c r="I8" i="6"/>
  <c r="M12" i="4" s="1"/>
  <c r="F8" i="6"/>
  <c r="J8" i="6" s="1"/>
  <c r="N12" i="4" s="1"/>
  <c r="I6" i="6"/>
  <c r="M10" i="4" s="1"/>
  <c r="F6" i="6"/>
  <c r="J6" i="6" s="1"/>
  <c r="N10" i="4" s="1"/>
  <c r="F20" i="6"/>
  <c r="J20" i="6" s="1"/>
  <c r="N23" i="4" s="1"/>
  <c r="I20" i="6"/>
  <c r="M23" i="4" s="1"/>
  <c r="D13" i="6"/>
  <c r="G13" i="6"/>
  <c r="K6" i="4" s="1"/>
  <c r="F14" i="6"/>
  <c r="J14" i="6" s="1"/>
  <c r="I14" i="6"/>
  <c r="F26" i="6"/>
  <c r="J26" i="6" s="1"/>
  <c r="N25" i="4" s="1"/>
  <c r="I26" i="6"/>
  <c r="M25" i="4" s="1"/>
  <c r="I18" i="6"/>
  <c r="M24" i="4" s="1"/>
  <c r="F18" i="6"/>
  <c r="J18" i="6" s="1"/>
  <c r="N24" i="4" s="1"/>
  <c r="F21" i="6"/>
  <c r="J21" i="6" s="1"/>
  <c r="N29" i="4" s="1"/>
  <c r="I21" i="6"/>
  <c r="M29" i="4" s="1"/>
  <c r="I7" i="6"/>
  <c r="M11" i="4" s="1"/>
  <c r="F7" i="6"/>
  <c r="J7" i="6" s="1"/>
  <c r="N11" i="4" s="1"/>
  <c r="I5" i="6"/>
  <c r="M9" i="4" s="1"/>
  <c r="F5" i="6"/>
  <c r="J5" i="6" s="1"/>
  <c r="N9" i="4" s="1"/>
  <c r="F16" i="6"/>
  <c r="J16" i="6" s="1"/>
  <c r="N28" i="4" s="1"/>
  <c r="I16" i="6"/>
  <c r="M28" i="4" s="1"/>
  <c r="F23" i="6"/>
  <c r="J23" i="6" s="1"/>
  <c r="N31" i="4" s="1"/>
  <c r="I23" i="6"/>
  <c r="M31" i="4" s="1"/>
  <c r="E11" i="6"/>
  <c r="H11" i="6"/>
  <c r="L15" i="4" s="1"/>
  <c r="F24" i="6"/>
  <c r="J24" i="6" s="1"/>
  <c r="N32" i="4" s="1"/>
  <c r="I24" i="6"/>
  <c r="M32" i="4" s="1"/>
  <c r="I12" i="6"/>
  <c r="M16" i="4" s="1"/>
  <c r="F12" i="6"/>
  <c r="J12" i="6" s="1"/>
  <c r="N16" i="4" s="1"/>
  <c r="I6" i="5"/>
  <c r="M10" i="1" s="1"/>
  <c r="F6" i="5"/>
  <c r="J6" i="5" s="1"/>
  <c r="N10" i="1" s="1"/>
  <c r="I9" i="5"/>
  <c r="M13" i="1" s="1"/>
  <c r="F9" i="5"/>
  <c r="J9" i="5" s="1"/>
  <c r="N13" i="1" s="1"/>
  <c r="I11" i="5"/>
  <c r="M15" i="1" s="1"/>
  <c r="F11" i="5"/>
  <c r="J11" i="5" s="1"/>
  <c r="N15" i="1" s="1"/>
  <c r="I10" i="5"/>
  <c r="M14" i="1" s="1"/>
  <c r="F10" i="5"/>
  <c r="J10" i="5" s="1"/>
  <c r="N14" i="1" s="1"/>
  <c r="I7" i="5"/>
  <c r="M11" i="1" s="1"/>
  <c r="F7" i="5"/>
  <c r="J7" i="5" s="1"/>
  <c r="N11" i="1" s="1"/>
  <c r="F15" i="6" l="1"/>
  <c r="J15" i="6" s="1"/>
  <c r="I26" i="5"/>
  <c r="M25" i="1" s="1"/>
  <c r="H14" i="5"/>
  <c r="L7" i="1" s="1"/>
  <c r="M7" i="4"/>
  <c r="M8" i="4"/>
  <c r="N8" i="4"/>
  <c r="N7" i="4"/>
  <c r="I25" i="5"/>
  <c r="M30" i="1" s="1"/>
  <c r="F25" i="5"/>
  <c r="J25" i="5" s="1"/>
  <c r="N30" i="1" s="1"/>
  <c r="D13" i="5"/>
  <c r="E13" i="5" s="1"/>
  <c r="E15" i="5"/>
  <c r="H15" i="5"/>
  <c r="L8" i="1" s="1"/>
  <c r="F17" i="5"/>
  <c r="J17" i="5" s="1"/>
  <c r="N17" i="1" s="1"/>
  <c r="I17" i="5"/>
  <c r="M17" i="1" s="1"/>
  <c r="I5" i="5"/>
  <c r="M9" i="1" s="1"/>
  <c r="F5" i="5"/>
  <c r="J5" i="5" s="1"/>
  <c r="N9" i="1" s="1"/>
  <c r="H13" i="6"/>
  <c r="L6" i="4" s="1"/>
  <c r="E13" i="6"/>
  <c r="I11" i="6"/>
  <c r="M15" i="4" s="1"/>
  <c r="F11" i="6"/>
  <c r="J11" i="6" s="1"/>
  <c r="N15" i="4" s="1"/>
  <c r="H13" i="5" l="1"/>
  <c r="L6" i="1" s="1"/>
  <c r="F15" i="5"/>
  <c r="J15" i="5" s="1"/>
  <c r="N8" i="1" s="1"/>
  <c r="I15" i="5"/>
  <c r="M8" i="1" s="1"/>
  <c r="F13" i="6"/>
  <c r="J13" i="6" s="1"/>
  <c r="N6" i="4" s="1"/>
  <c r="I13" i="6"/>
  <c r="M6" i="4" s="1"/>
  <c r="F13" i="5"/>
  <c r="J13" i="5" s="1"/>
  <c r="N6" i="1" s="1"/>
  <c r="I13" i="5"/>
  <c r="M6" i="1" s="1"/>
  <c r="C103" i="4"/>
  <c r="C102" i="4"/>
  <c r="C101" i="4"/>
  <c r="C100" i="4"/>
  <c r="C99" i="4"/>
  <c r="C98" i="4"/>
  <c r="C97" i="4"/>
  <c r="C96" i="4"/>
  <c r="C95" i="4"/>
  <c r="C94" i="4"/>
  <c r="C93" i="4"/>
  <c r="C92" i="4"/>
  <c r="C91" i="4"/>
  <c r="C90" i="4"/>
  <c r="C89" i="4"/>
  <c r="C88" i="4"/>
  <c r="C87" i="4"/>
  <c r="C86" i="4"/>
  <c r="C85" i="4"/>
  <c r="C84" i="4"/>
  <c r="C83" i="4"/>
  <c r="C82" i="4"/>
  <c r="C81" i="4"/>
  <c r="C80" i="4"/>
  <c r="C79" i="4"/>
  <c r="C78" i="4"/>
  <c r="C77" i="4"/>
  <c r="C76" i="4"/>
  <c r="C75" i="4"/>
  <c r="C74" i="4"/>
  <c r="C73" i="4"/>
  <c r="C72" i="4"/>
  <c r="C71" i="4"/>
  <c r="C70" i="4"/>
  <c r="C69" i="4"/>
  <c r="C68" i="4"/>
  <c r="C67" i="4"/>
  <c r="C66" i="4"/>
  <c r="C65" i="4"/>
  <c r="C64" i="4"/>
  <c r="C63" i="4"/>
  <c r="C62" i="4"/>
  <c r="C61" i="4"/>
  <c r="C60" i="4"/>
  <c r="C59" i="4"/>
  <c r="C58" i="4"/>
  <c r="C57" i="4"/>
  <c r="C56" i="4"/>
  <c r="C55" i="4"/>
  <c r="C54" i="4"/>
  <c r="C53" i="4"/>
  <c r="C52" i="4"/>
  <c r="C51" i="4"/>
  <c r="C50" i="4"/>
  <c r="C49" i="4"/>
  <c r="C48" i="4"/>
  <c r="C47" i="4"/>
  <c r="C46" i="4"/>
  <c r="C45" i="4"/>
  <c r="C44" i="4"/>
  <c r="C43" i="4"/>
  <c r="C42" i="4"/>
  <c r="C41" i="4"/>
  <c r="C40" i="4"/>
  <c r="C39" i="4"/>
  <c r="C96" i="1"/>
  <c r="C94" i="1"/>
  <c r="C86" i="1"/>
  <c r="C84" i="1"/>
  <c r="C81" i="1"/>
  <c r="C79" i="1"/>
  <c r="C55" i="1"/>
  <c r="C62" i="1"/>
  <c r="C57" i="1"/>
  <c r="C66" i="1"/>
  <c r="C64" i="1"/>
  <c r="C44" i="1"/>
  <c r="C41" i="1"/>
  <c r="C39" i="1"/>
  <c r="E2" i="4"/>
  <c r="H20" i="4"/>
  <c r="J20" i="4" s="1"/>
  <c r="I20" i="1"/>
  <c r="I29" i="1"/>
  <c r="I28" i="1"/>
  <c r="I25" i="1"/>
  <c r="I24" i="1"/>
  <c r="H29" i="4"/>
  <c r="H25" i="4"/>
  <c r="H28" i="4"/>
  <c r="H24" i="4"/>
  <c r="D28" i="4"/>
  <c r="D28" i="1"/>
  <c r="H34" i="4"/>
  <c r="J34" i="4" s="1"/>
  <c r="H33" i="4"/>
  <c r="H23" i="4"/>
  <c r="J23" i="4" s="1"/>
  <c r="H22" i="4"/>
  <c r="H21" i="4"/>
  <c r="J21" i="4" s="1"/>
  <c r="H19" i="4"/>
  <c r="H18" i="4"/>
  <c r="H17" i="4"/>
  <c r="H16" i="4"/>
  <c r="J16" i="4" s="1"/>
  <c r="H15" i="4"/>
  <c r="H14" i="4"/>
  <c r="J14" i="4" s="1"/>
  <c r="H13" i="4"/>
  <c r="H12" i="4"/>
  <c r="J12" i="4" s="1"/>
  <c r="H11" i="4"/>
  <c r="H10" i="4"/>
  <c r="H9" i="4"/>
  <c r="J9" i="4" s="1"/>
  <c r="D19" i="4"/>
  <c r="D18" i="4"/>
  <c r="D17" i="4"/>
  <c r="D16" i="4"/>
  <c r="D15" i="4"/>
  <c r="D14" i="4"/>
  <c r="D13" i="4"/>
  <c r="D12" i="4"/>
  <c r="D11" i="4"/>
  <c r="D10" i="4"/>
  <c r="D9" i="4"/>
  <c r="F8" i="4"/>
  <c r="C8" i="4"/>
  <c r="B8" i="4"/>
  <c r="F7" i="4"/>
  <c r="C7" i="4"/>
  <c r="C6" i="4" s="1"/>
  <c r="B7" i="4"/>
  <c r="F8" i="1"/>
  <c r="F7" i="1"/>
  <c r="D19" i="1"/>
  <c r="D18" i="1"/>
  <c r="D17" i="1"/>
  <c r="D16" i="1"/>
  <c r="D15" i="1"/>
  <c r="D14" i="1"/>
  <c r="D13" i="1"/>
  <c r="D12" i="1"/>
  <c r="D11" i="1"/>
  <c r="D10" i="1"/>
  <c r="D9" i="1"/>
  <c r="C7" i="1"/>
  <c r="C8" i="1"/>
  <c r="I9" i="1"/>
  <c r="I10" i="1"/>
  <c r="I11" i="1"/>
  <c r="I12" i="1"/>
  <c r="I13" i="1"/>
  <c r="I14" i="1"/>
  <c r="I15" i="1"/>
  <c r="I16" i="1"/>
  <c r="I17" i="1"/>
  <c r="I18" i="1"/>
  <c r="I19" i="1"/>
  <c r="I21" i="1"/>
  <c r="I22" i="1"/>
  <c r="I23" i="1"/>
  <c r="I33" i="1"/>
  <c r="I34" i="1"/>
  <c r="B8" i="1"/>
  <c r="B7" i="1"/>
  <c r="I7" i="1" l="1"/>
  <c r="G7" i="1"/>
  <c r="H3" i="2"/>
  <c r="G7" i="4"/>
  <c r="E7" i="4"/>
  <c r="B6" i="4"/>
  <c r="D8" i="4"/>
  <c r="H4" i="2"/>
  <c r="E8" i="4"/>
  <c r="G8" i="4"/>
  <c r="D7" i="1"/>
  <c r="I28" i="4"/>
  <c r="J28" i="4"/>
  <c r="I22" i="4"/>
  <c r="J22" i="4"/>
  <c r="I25" i="4"/>
  <c r="J25" i="4"/>
  <c r="I29" i="4"/>
  <c r="J29" i="4"/>
  <c r="I33" i="4"/>
  <c r="J33" i="4"/>
  <c r="I24" i="4"/>
  <c r="J24" i="4"/>
  <c r="H7" i="4"/>
  <c r="J7" i="4" s="1"/>
  <c r="I13" i="4"/>
  <c r="J13" i="4"/>
  <c r="I17" i="4"/>
  <c r="J17" i="4"/>
  <c r="I10" i="4"/>
  <c r="J10" i="4"/>
  <c r="I18" i="4"/>
  <c r="J18" i="4"/>
  <c r="I11" i="4"/>
  <c r="J11" i="4"/>
  <c r="I15" i="4"/>
  <c r="J15" i="4"/>
  <c r="I19" i="4"/>
  <c r="J19" i="4"/>
  <c r="C6" i="1"/>
  <c r="D8" i="1"/>
  <c r="G4" i="2"/>
  <c r="J8" i="1"/>
  <c r="E8" i="1"/>
  <c r="B6" i="1"/>
  <c r="I8" i="1"/>
  <c r="H8" i="4"/>
  <c r="J8" i="4" s="1"/>
  <c r="E7" i="1"/>
  <c r="G3" i="2"/>
  <c r="J7" i="1"/>
  <c r="D7" i="4"/>
  <c r="F6" i="4"/>
  <c r="I20" i="4"/>
  <c r="I9" i="4"/>
  <c r="I23" i="4"/>
  <c r="I14" i="4"/>
  <c r="I21" i="4"/>
  <c r="I34" i="4"/>
  <c r="I12" i="4"/>
  <c r="I16" i="4"/>
  <c r="F6" i="1"/>
  <c r="H6" i="4" l="1"/>
  <c r="J6" i="4" s="1"/>
  <c r="G15" i="1"/>
  <c r="G11" i="1"/>
  <c r="G14" i="1"/>
  <c r="G10" i="1"/>
  <c r="G6" i="1"/>
  <c r="G13" i="1"/>
  <c r="G9" i="1"/>
  <c r="G16" i="1"/>
  <c r="G12" i="1"/>
  <c r="G8" i="1"/>
  <c r="G2" i="2"/>
  <c r="G10" i="4"/>
  <c r="H2" i="2"/>
  <c r="G15" i="4"/>
  <c r="G11" i="4"/>
  <c r="G6" i="4"/>
  <c r="G13" i="4"/>
  <c r="G9" i="4"/>
  <c r="G16" i="4"/>
  <c r="G12" i="4"/>
  <c r="E6" i="4"/>
  <c r="G14" i="4"/>
  <c r="D6" i="4"/>
  <c r="E6" i="1"/>
  <c r="I7" i="4"/>
  <c r="I8" i="4"/>
  <c r="J6" i="1"/>
  <c r="D6" i="1"/>
  <c r="I6" i="4"/>
  <c r="I6" i="1"/>
</calcChain>
</file>

<file path=xl/sharedStrings.xml><?xml version="1.0" encoding="utf-8"?>
<sst xmlns="http://schemas.openxmlformats.org/spreadsheetml/2006/main" count="489" uniqueCount="207">
  <si>
    <t>Population</t>
  </si>
  <si>
    <t>United States Census Bureau American Fact Finder</t>
  </si>
  <si>
    <t>Index Crimes</t>
  </si>
  <si>
    <t>Violent Crimes</t>
  </si>
  <si>
    <t>Property Crimes</t>
  </si>
  <si>
    <t>Murder</t>
  </si>
  <si>
    <t>Rape</t>
  </si>
  <si>
    <t>Robbery</t>
  </si>
  <si>
    <t>Aggravated Assault</t>
  </si>
  <si>
    <t>Burglary</t>
  </si>
  <si>
    <t>Larceny</t>
  </si>
  <si>
    <t>MV Theft</t>
  </si>
  <si>
    <t>Motor Vehicle Theft</t>
  </si>
  <si>
    <t>Arson</t>
  </si>
  <si>
    <t>Simple Assault</t>
  </si>
  <si>
    <t>Human Trafficking</t>
  </si>
  <si>
    <t>LEOKA</t>
  </si>
  <si>
    <t>LEO:  Sworn</t>
  </si>
  <si>
    <t>LEO:  Civilian</t>
  </si>
  <si>
    <t>Hate Crimes</t>
  </si>
  <si>
    <t>Property Value:  Stolen</t>
  </si>
  <si>
    <t>Property Value:  Recovered</t>
  </si>
  <si>
    <t>2017 Offenses</t>
  </si>
  <si>
    <t>Cleared</t>
  </si>
  <si>
    <t>Value</t>
  </si>
  <si>
    <t>Difference from Prior Year</t>
  </si>
  <si>
    <t>% Cleared</t>
  </si>
  <si>
    <t>Crime Clock</t>
  </si>
  <si>
    <t>Day</t>
  </si>
  <si>
    <t>Hrs</t>
  </si>
  <si>
    <t>Min</t>
  </si>
  <si>
    <t>Sec</t>
  </si>
  <si>
    <t>Return A:  Murder Total (Actual)</t>
  </si>
  <si>
    <t>Return A:  Rape Total (Actual)</t>
  </si>
  <si>
    <t>Return A:  Robbery Total (Actual)</t>
  </si>
  <si>
    <t>Return A:  Aggravated Assault Total (Actual)</t>
  </si>
  <si>
    <t>Return A:  Burglary Total (Actual)</t>
  </si>
  <si>
    <t>Return A:  Larceny Total (Actual)</t>
  </si>
  <si>
    <t>Return A:  MV Theft Total (Actual)</t>
  </si>
  <si>
    <t>Arson:  Grand Total (Actual)</t>
  </si>
  <si>
    <t>Return A: Grand Total (Actual)</t>
  </si>
  <si>
    <t>Sum of Murder + Rape + Robbery + Agg Assault</t>
  </si>
  <si>
    <t>Sum of Burglary + Larceny + MV Theft + Arson</t>
  </si>
  <si>
    <t>Return A:  Simple Assault Total (Actual)</t>
  </si>
  <si>
    <t>Human: Total (Actual)</t>
  </si>
  <si>
    <t xml:space="preserve">LEOKA:  Total Assaults by Weapons </t>
  </si>
  <si>
    <t>Police Employees (as of Oct 31)</t>
  </si>
  <si>
    <t>Hate Crime</t>
  </si>
  <si>
    <t>Return A Supplement</t>
  </si>
  <si>
    <t>Return A Supplement: Type of Property Total (Stolen)</t>
  </si>
  <si>
    <t>Return A Supplement:  Type of Property Total (Recovered)</t>
  </si>
  <si>
    <t xml:space="preserve">Offenses   </t>
  </si>
  <si>
    <t>Sum of Human Trafficking on ASR - Adult and ASR - Juvenile (sum of last 4 rows of each return)</t>
  </si>
  <si>
    <t>Sum of Violent + Property</t>
  </si>
  <si>
    <t>2016 Offenses</t>
  </si>
  <si>
    <t>% Change from 2016</t>
  </si>
  <si>
    <t>2018 Offenses</t>
  </si>
  <si>
    <t>Justifiable Homicide</t>
  </si>
  <si>
    <t>Protection Orders</t>
  </si>
  <si>
    <t>Domestic Violence</t>
  </si>
  <si>
    <t>Crimes Against Elderly</t>
  </si>
  <si>
    <t>LEO:  Total</t>
  </si>
  <si>
    <t>Jurisdiction Populations</t>
  </si>
  <si>
    <t>Carson City SO</t>
  </si>
  <si>
    <t>2017 Population</t>
  </si>
  <si>
    <t>2016 Population</t>
  </si>
  <si>
    <t>Carson County</t>
  </si>
  <si>
    <t>Churchill County</t>
  </si>
  <si>
    <t>Fallon PD</t>
  </si>
  <si>
    <t>Churchill County SO</t>
  </si>
  <si>
    <t>Clark County</t>
  </si>
  <si>
    <t>Boulder City PD</t>
  </si>
  <si>
    <t>CLARK County School District PD</t>
  </si>
  <si>
    <t>College of Southern Nevada PD</t>
  </si>
  <si>
    <t>Henderson PD</t>
  </si>
  <si>
    <t>Las Vegas Fire Rescue</t>
  </si>
  <si>
    <t>Las Vegas Metro</t>
  </si>
  <si>
    <t>Mesquite PD</t>
  </si>
  <si>
    <t>North Las Vegas FD Arson Unit</t>
  </si>
  <si>
    <t>North Las Vegas PD</t>
  </si>
  <si>
    <t>UNLV PD</t>
  </si>
  <si>
    <t>Douglas County</t>
  </si>
  <si>
    <t>Douglas County SO</t>
  </si>
  <si>
    <t>Elko County</t>
  </si>
  <si>
    <t>Carlin PD</t>
  </si>
  <si>
    <t>Elko County SO</t>
  </si>
  <si>
    <t>Elko PD</t>
  </si>
  <si>
    <t>Esmerald County</t>
  </si>
  <si>
    <t>Esmeralda County SO</t>
  </si>
  <si>
    <t>Eureka County</t>
  </si>
  <si>
    <t>Eureka County SO</t>
  </si>
  <si>
    <t>Humboldt County</t>
  </si>
  <si>
    <t>Humboldt County SO</t>
  </si>
  <si>
    <t>Humboldt County School District PD</t>
  </si>
  <si>
    <t>Winnemucca PD</t>
  </si>
  <si>
    <t>Lander County</t>
  </si>
  <si>
    <t>Lander County SO</t>
  </si>
  <si>
    <t xml:space="preserve">Lincoln County </t>
  </si>
  <si>
    <t>Lincoln County SO</t>
  </si>
  <si>
    <t>Lyon County</t>
  </si>
  <si>
    <t>Lyon County SO</t>
  </si>
  <si>
    <t>Yerington PD</t>
  </si>
  <si>
    <t>Mineral County</t>
  </si>
  <si>
    <t>Minderal County SO</t>
  </si>
  <si>
    <t>Nye County</t>
  </si>
  <si>
    <t>Nye County SO</t>
  </si>
  <si>
    <t>Pershing County</t>
  </si>
  <si>
    <t>Lovelock PD</t>
  </si>
  <si>
    <t>Pershing County SO</t>
  </si>
  <si>
    <t>Storey County</t>
  </si>
  <si>
    <t>Storey County SO</t>
  </si>
  <si>
    <t>Washoe County</t>
  </si>
  <si>
    <t>Reno PD</t>
  </si>
  <si>
    <t>Reno-Tahoe Airport Authority</t>
  </si>
  <si>
    <t>Sparks PD</t>
  </si>
  <si>
    <t>UNR PD</t>
  </si>
  <si>
    <t>Washoe County SD PD</t>
  </si>
  <si>
    <t>Washoe County SO</t>
  </si>
  <si>
    <t>Reno Muni Court</t>
  </si>
  <si>
    <t>White Pine County</t>
  </si>
  <si>
    <t>White Pine County SO</t>
  </si>
  <si>
    <t>Statewide Agencies</t>
  </si>
  <si>
    <t>NDI</t>
  </si>
  <si>
    <t>NHP - Northwestern</t>
  </si>
  <si>
    <t>NHP - Northeastern</t>
  </si>
  <si>
    <t>NHP - Southern</t>
  </si>
  <si>
    <t>Capitol Police</t>
  </si>
  <si>
    <t>Secretary of State</t>
  </si>
  <si>
    <t>Fire Marshal</t>
  </si>
  <si>
    <t>West Wendover PD</t>
  </si>
  <si>
    <t>2018 Population</t>
  </si>
  <si>
    <t>Sherry.McDowell@ic.fbi.gov  at the FBI</t>
  </si>
  <si>
    <t>Crime Rate</t>
  </si>
  <si>
    <t>per 1,000 Pop</t>
  </si>
  <si>
    <t>All Links</t>
  </si>
  <si>
    <t>All Formulas</t>
  </si>
  <si>
    <t>Per Year=</t>
  </si>
  <si>
    <t>2017</t>
  </si>
  <si>
    <t>Crime</t>
  </si>
  <si>
    <t># of Crimes</t>
  </si>
  <si>
    <t>Days</t>
  </si>
  <si>
    <t>Hours</t>
  </si>
  <si>
    <t>Minutes</t>
  </si>
  <si>
    <t>Seconds</t>
  </si>
  <si>
    <t>Agg Assault</t>
  </si>
  <si>
    <t>Index Total</t>
  </si>
  <si>
    <t>Violent Crime</t>
  </si>
  <si>
    <t>Property Crime</t>
  </si>
  <si>
    <t>Simple Assaults</t>
  </si>
  <si>
    <t>Elderly Abuse</t>
  </si>
  <si>
    <t>LEOKA - Assaults</t>
  </si>
  <si>
    <t>Arrest - Juvenile</t>
  </si>
  <si>
    <t>Arrest - Adult</t>
  </si>
  <si>
    <t>Total Arrests</t>
  </si>
  <si>
    <t xml:space="preserve">Divide #of crimes by 365 or 366 to get crimes per day. </t>
  </si>
  <si>
    <t># of Index Crimes per day</t>
  </si>
  <si>
    <t>2018</t>
  </si>
  <si>
    <t>% Change from 2017</t>
  </si>
  <si>
    <t>Total Protection Orders</t>
  </si>
  <si>
    <t>TPO</t>
  </si>
  <si>
    <t>EXT</t>
  </si>
  <si>
    <t>not available</t>
  </si>
  <si>
    <t>Arrests - Juvenile</t>
  </si>
  <si>
    <t>Arrests - Adult</t>
  </si>
  <si>
    <t>ASR - Juvenile (Total of Total Under 18)</t>
  </si>
  <si>
    <t>ASR - Adult (Total of TOTAL)</t>
  </si>
  <si>
    <t>PO Crystal Reports</t>
  </si>
  <si>
    <t>Domestic Violence Report (Date Report Total)</t>
  </si>
  <si>
    <t>Elderly Report (Grand Total - Number of Offenses Reported)</t>
  </si>
  <si>
    <t>Sum of ASR - Juvenile + ASR - Adult</t>
  </si>
  <si>
    <t>Murder Incidents with "80x" codes</t>
  </si>
  <si>
    <t>Sum of TPO + EXT</t>
  </si>
  <si>
    <t>Sum of Sworn + Civilian</t>
  </si>
  <si>
    <t>LEOKA:  Officer Assaults Cleared</t>
  </si>
  <si>
    <t>DV Report: (Arrestee -  Sum of Males Arrested + Females Arrested)</t>
  </si>
  <si>
    <t>Return A Supplement: (Number of Actual Offenses)</t>
  </si>
  <si>
    <t>Reference:</t>
  </si>
  <si>
    <t>Contacts:</t>
  </si>
  <si>
    <t>Population Jurisdictions</t>
  </si>
  <si>
    <t>Aging and Disability Services</t>
  </si>
  <si>
    <t>clembree@adsd.nv.gov</t>
  </si>
  <si>
    <t>Name</t>
  </si>
  <si>
    <t>Email</t>
  </si>
  <si>
    <t>Agency</t>
  </si>
  <si>
    <t>FBI</t>
  </si>
  <si>
    <t>ADSD</t>
  </si>
  <si>
    <t>Carrie Embree</t>
  </si>
  <si>
    <t>Shery McDowell</t>
  </si>
  <si>
    <t>Protection Order Crystal Reports</t>
  </si>
  <si>
    <t>Jillian Mackie</t>
  </si>
  <si>
    <t>jmackie@admin.nv.gov</t>
  </si>
  <si>
    <t>DPS - Database Control</t>
  </si>
  <si>
    <t>Tammy Vieira</t>
  </si>
  <si>
    <t>tvieira@dps.state.nv.us</t>
  </si>
  <si>
    <t>DPS - UCR</t>
  </si>
  <si>
    <t>Law Enforcement Officers Report</t>
  </si>
  <si>
    <t>% of Index Crime</t>
  </si>
  <si>
    <t>National</t>
  </si>
  <si>
    <t>Western</t>
  </si>
  <si>
    <t>National &amp; Western</t>
  </si>
  <si>
    <t>https://www.ucrdatatool.gov</t>
  </si>
  <si>
    <t>National or one state, multiple variables</t>
  </si>
  <si>
    <t>Western States:  Washington, Montana, Oregon, idaho, Wyoming, Nevada, Utah, Colorado, California, Arizona, New Mexico</t>
  </si>
  <si>
    <t>alt option:  Browse by Region in each Crime In the US publication</t>
  </si>
  <si>
    <t>2013-2017 Average</t>
  </si>
  <si>
    <t>2014-2018 Average</t>
  </si>
  <si>
    <t>*3 and 4 yr 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</si>
</sst>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#,##0.000"/>
    <numFmt numFmtId="165" formatCode="&quot;$&quot;#,##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color theme="1"/>
      <name val="Calibri"/>
      <family val="2"/>
      <scheme val="minor"/>
    </font>
    <font>
      <sz val="8"/>
      <name val="Arial"/>
      <family val="2"/>
    </font>
    <font>
      <b/>
      <u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theme="0" tint="-0.499984740745262"/>
      </left>
      <right style="thin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thin">
        <color theme="0" tint="-0.499984740745262"/>
      </left>
      <right style="double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</cellStyleXfs>
  <cellXfs count="18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0" xfId="0" applyAlignment="1"/>
    <xf numFmtId="3" fontId="0" fillId="0" borderId="2" xfId="0" applyNumberFormat="1" applyBorder="1" applyAlignment="1">
      <alignment horizontal="center"/>
    </xf>
    <xf numFmtId="3" fontId="0" fillId="0" borderId="5" xfId="0" applyNumberFormat="1" applyBorder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0" fillId="0" borderId="4" xfId="0" applyBorder="1" applyAlignment="1">
      <alignment horizontal="right"/>
    </xf>
    <xf numFmtId="0" fontId="4" fillId="0" borderId="5" xfId="3" applyFont="1" applyBorder="1" applyAlignment="1">
      <alignment horizontal="center" vertical="center"/>
    </xf>
    <xf numFmtId="4" fontId="4" fillId="0" borderId="0" xfId="3" applyNumberFormat="1" applyFont="1" applyAlignment="1">
      <alignment horizontal="center" vertical="center"/>
    </xf>
    <xf numFmtId="0" fontId="4" fillId="0" borderId="0" xfId="3" applyFont="1" applyAlignment="1">
      <alignment horizontal="center" vertical="center"/>
    </xf>
    <xf numFmtId="2" fontId="4" fillId="0" borderId="0" xfId="3" applyNumberFormat="1" applyFont="1" applyAlignment="1">
      <alignment horizontal="center" vertical="center"/>
    </xf>
    <xf numFmtId="3" fontId="4" fillId="0" borderId="5" xfId="3" applyNumberFormat="1" applyFont="1" applyBorder="1" applyAlignment="1">
      <alignment horizontal="center" vertical="center"/>
    </xf>
    <xf numFmtId="3" fontId="4" fillId="0" borderId="5" xfId="3" applyNumberFormat="1" applyFont="1" applyFill="1" applyBorder="1" applyAlignment="1">
      <alignment horizontal="center" vertical="center"/>
    </xf>
    <xf numFmtId="3" fontId="4" fillId="0" borderId="0" xfId="3" applyNumberFormat="1" applyFont="1" applyAlignment="1">
      <alignment horizontal="center" vertical="center"/>
    </xf>
    <xf numFmtId="0" fontId="4" fillId="3" borderId="5" xfId="3" applyFont="1" applyFill="1" applyBorder="1" applyAlignment="1">
      <alignment horizontal="center" vertical="center"/>
    </xf>
    <xf numFmtId="4" fontId="4" fillId="3" borderId="5" xfId="3" applyNumberFormat="1" applyFont="1" applyFill="1" applyBorder="1" applyAlignment="1">
      <alignment horizontal="center" vertical="center"/>
    </xf>
    <xf numFmtId="0" fontId="4" fillId="4" borderId="5" xfId="3" applyFont="1" applyFill="1" applyBorder="1" applyAlignment="1">
      <alignment vertical="center"/>
    </xf>
    <xf numFmtId="3" fontId="4" fillId="4" borderId="5" xfId="3" applyNumberFormat="1" applyFont="1" applyFill="1" applyBorder="1" applyAlignment="1">
      <alignment horizontal="center" vertical="center"/>
    </xf>
    <xf numFmtId="4" fontId="4" fillId="4" borderId="5" xfId="3" applyNumberFormat="1" applyFont="1" applyFill="1" applyBorder="1" applyAlignment="1">
      <alignment vertical="center"/>
    </xf>
    <xf numFmtId="1" fontId="4" fillId="3" borderId="13" xfId="3" applyNumberFormat="1" applyFont="1" applyFill="1" applyBorder="1" applyAlignment="1">
      <alignment horizontal="center" vertical="center"/>
    </xf>
    <xf numFmtId="1" fontId="4" fillId="3" borderId="5" xfId="3" applyNumberFormat="1" applyFont="1" applyFill="1" applyBorder="1" applyAlignment="1">
      <alignment horizontal="center" vertical="center"/>
    </xf>
    <xf numFmtId="0" fontId="4" fillId="0" borderId="0" xfId="3" applyFont="1" applyAlignment="1">
      <alignment vertical="center"/>
    </xf>
    <xf numFmtId="0" fontId="4" fillId="0" borderId="5" xfId="3" applyFont="1" applyFill="1" applyBorder="1" applyAlignment="1">
      <alignment horizontal="left" vertical="center" shrinkToFit="1"/>
    </xf>
    <xf numFmtId="0" fontId="5" fillId="6" borderId="5" xfId="3" applyFont="1" applyFill="1" applyBorder="1" applyAlignment="1">
      <alignment horizontal="right" vertical="center" shrinkToFit="1"/>
    </xf>
    <xf numFmtId="0" fontId="4" fillId="0" borderId="5" xfId="3" applyFont="1" applyFill="1" applyBorder="1" applyAlignment="1">
      <alignment horizontal="left" vertical="center"/>
    </xf>
    <xf numFmtId="0" fontId="4" fillId="0" borderId="0" xfId="3" applyFont="1" applyFill="1" applyBorder="1" applyAlignment="1">
      <alignment horizontal="center" vertical="center"/>
    </xf>
    <xf numFmtId="3" fontId="4" fillId="0" borderId="0" xfId="3" applyNumberFormat="1" applyFont="1" applyFill="1" applyBorder="1" applyAlignment="1">
      <alignment horizontal="center" vertical="center"/>
    </xf>
    <xf numFmtId="0" fontId="4" fillId="0" borderId="0" xfId="3" applyFont="1" applyFill="1" applyBorder="1" applyAlignment="1">
      <alignment vertical="center"/>
    </xf>
    <xf numFmtId="164" fontId="4" fillId="0" borderId="0" xfId="3" applyNumberFormat="1" applyFont="1" applyFill="1" applyBorder="1" applyAlignment="1">
      <alignment vertical="center"/>
    </xf>
    <xf numFmtId="1" fontId="4" fillId="0" borderId="0" xfId="3" applyNumberFormat="1" applyFont="1" applyFill="1" applyBorder="1" applyAlignment="1">
      <alignment horizontal="center" vertical="center" shrinkToFit="1"/>
    </xf>
    <xf numFmtId="0" fontId="4" fillId="0" borderId="0" xfId="3" applyFont="1" applyFill="1" applyAlignment="1">
      <alignment vertical="center"/>
    </xf>
    <xf numFmtId="4" fontId="4" fillId="0" borderId="0" xfId="3" applyNumberFormat="1" applyFont="1" applyAlignment="1">
      <alignment vertical="center"/>
    </xf>
    <xf numFmtId="2" fontId="4" fillId="0" borderId="0" xfId="3" applyNumberFormat="1" applyFont="1" applyAlignment="1">
      <alignment vertical="center"/>
    </xf>
    <xf numFmtId="0" fontId="4" fillId="0" borderId="14" xfId="3" applyFont="1" applyBorder="1" applyAlignment="1">
      <alignment vertical="center"/>
    </xf>
    <xf numFmtId="0" fontId="4" fillId="0" borderId="15" xfId="3" applyFont="1" applyBorder="1" applyAlignment="1">
      <alignment horizontal="center" vertical="center"/>
    </xf>
    <xf numFmtId="0" fontId="4" fillId="0" borderId="15" xfId="3" applyFont="1" applyBorder="1" applyAlignment="1">
      <alignment vertical="center"/>
    </xf>
    <xf numFmtId="0" fontId="4" fillId="7" borderId="15" xfId="3" applyFont="1" applyFill="1" applyBorder="1" applyAlignment="1">
      <alignment vertical="center"/>
    </xf>
    <xf numFmtId="4" fontId="4" fillId="7" borderId="15" xfId="3" applyNumberFormat="1" applyFont="1" applyFill="1" applyBorder="1" applyAlignment="1">
      <alignment vertical="center"/>
    </xf>
    <xf numFmtId="3" fontId="4" fillId="7" borderId="16" xfId="3" applyNumberFormat="1" applyFont="1" applyFill="1" applyBorder="1" applyAlignment="1">
      <alignment horizontal="center" vertical="center"/>
    </xf>
    <xf numFmtId="1" fontId="4" fillId="0" borderId="0" xfId="3" applyNumberFormat="1" applyFont="1" applyAlignment="1">
      <alignment vertical="center"/>
    </xf>
    <xf numFmtId="3" fontId="4" fillId="0" borderId="0" xfId="3" applyNumberFormat="1" applyFont="1" applyAlignment="1">
      <alignment vertical="center"/>
    </xf>
    <xf numFmtId="1" fontId="4" fillId="5" borderId="13" xfId="3" applyNumberFormat="1" applyFont="1" applyFill="1" applyBorder="1" applyAlignment="1">
      <alignment horizontal="center" vertical="center" shrinkToFit="1"/>
    </xf>
    <xf numFmtId="1" fontId="4" fillId="5" borderId="5" xfId="3" applyNumberFormat="1" applyFont="1" applyFill="1" applyBorder="1" applyAlignment="1">
      <alignment horizontal="center" vertical="center" shrinkToFit="1"/>
    </xf>
    <xf numFmtId="0" fontId="2" fillId="0" borderId="0" xfId="0" applyFont="1"/>
    <xf numFmtId="0" fontId="2" fillId="0" borderId="0" xfId="0" applyFont="1" applyAlignment="1">
      <alignment horizontal="center"/>
    </xf>
    <xf numFmtId="165" fontId="0" fillId="0" borderId="5" xfId="0" applyNumberFormat="1" applyBorder="1" applyAlignment="1">
      <alignment horizontal="center"/>
    </xf>
    <xf numFmtId="165" fontId="0" fillId="0" borderId="8" xfId="0" applyNumberFormat="1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4" xfId="0" applyBorder="1" applyAlignment="1">
      <alignment horizontal="right" wrapText="1"/>
    </xf>
    <xf numFmtId="0" fontId="0" fillId="0" borderId="4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164" fontId="7" fillId="0" borderId="5" xfId="3" applyNumberFormat="1" applyFont="1" applyBorder="1" applyAlignment="1">
      <alignment vertical="center"/>
    </xf>
    <xf numFmtId="164" fontId="7" fillId="7" borderId="5" xfId="3" applyNumberFormat="1" applyFont="1" applyFill="1" applyBorder="1" applyAlignment="1">
      <alignment vertical="center"/>
    </xf>
    <xf numFmtId="0" fontId="7" fillId="0" borderId="5" xfId="3" applyFont="1" applyBorder="1" applyAlignment="1">
      <alignment vertical="center"/>
    </xf>
    <xf numFmtId="1" fontId="4" fillId="5" borderId="5" xfId="3" applyNumberFormat="1" applyFont="1" applyFill="1" applyBorder="1" applyAlignment="1">
      <alignment horizontal="left" vertical="center"/>
    </xf>
    <xf numFmtId="164" fontId="7" fillId="0" borderId="5" xfId="3" applyNumberFormat="1" applyFont="1" applyFill="1" applyBorder="1" applyAlignment="1">
      <alignment vertical="center"/>
    </xf>
    <xf numFmtId="1" fontId="4" fillId="0" borderId="0" xfId="3" applyNumberFormat="1" applyFont="1" applyAlignment="1">
      <alignment horizontal="center" vertical="center"/>
    </xf>
    <xf numFmtId="0" fontId="5" fillId="8" borderId="5" xfId="3" applyFont="1" applyFill="1" applyBorder="1" applyAlignment="1">
      <alignment horizontal="center" vertical="center"/>
    </xf>
    <xf numFmtId="165" fontId="0" fillId="0" borderId="6" xfId="0" applyNumberFormat="1" applyBorder="1" applyAlignment="1">
      <alignment horizontal="center"/>
    </xf>
    <xf numFmtId="165" fontId="0" fillId="0" borderId="9" xfId="0" applyNumberFormat="1" applyBorder="1" applyAlignment="1">
      <alignment horizontal="center"/>
    </xf>
    <xf numFmtId="165" fontId="0" fillId="8" borderId="5" xfId="0" applyNumberFormat="1" applyFill="1" applyBorder="1" applyAlignment="1" applyProtection="1">
      <alignment horizontal="center"/>
      <protection locked="0"/>
    </xf>
    <xf numFmtId="165" fontId="0" fillId="8" borderId="8" xfId="0" applyNumberFormat="1" applyFill="1" applyBorder="1" applyAlignment="1" applyProtection="1">
      <alignment horizontal="center"/>
      <protection locked="0"/>
    </xf>
    <xf numFmtId="0" fontId="0" fillId="0" borderId="0" xfId="0" applyProtection="1"/>
    <xf numFmtId="0" fontId="0" fillId="0" borderId="0" xfId="0" applyAlignment="1" applyProtection="1">
      <alignment horizontal="center"/>
    </xf>
    <xf numFmtId="3" fontId="0" fillId="0" borderId="0" xfId="0" applyNumberFormat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0" fontId="0" fillId="0" borderId="0" xfId="0" applyAlignment="1" applyProtection="1">
      <alignment wrapText="1"/>
    </xf>
    <xf numFmtId="0" fontId="0" fillId="0" borderId="10" xfId="0" applyBorder="1" applyProtection="1"/>
    <xf numFmtId="37" fontId="0" fillId="0" borderId="11" xfId="1" applyNumberFormat="1" applyFont="1" applyBorder="1" applyAlignment="1" applyProtection="1">
      <alignment horizontal="center"/>
    </xf>
    <xf numFmtId="0" fontId="0" fillId="0" borderId="0" xfId="0" applyAlignment="1" applyProtection="1">
      <alignment horizontal="center" wrapText="1"/>
    </xf>
    <xf numFmtId="3" fontId="0" fillId="0" borderId="0" xfId="0" applyNumberFormat="1" applyAlignment="1" applyProtection="1">
      <alignment horizontal="center" wrapText="1"/>
    </xf>
    <xf numFmtId="0" fontId="0" fillId="0" borderId="0" xfId="0" applyFont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10" fontId="0" fillId="0" borderId="2" xfId="2" applyNumberFormat="1" applyFont="1" applyBorder="1" applyAlignment="1" applyProtection="1">
      <alignment horizontal="center"/>
    </xf>
    <xf numFmtId="165" fontId="0" fillId="0" borderId="2" xfId="0" applyNumberFormat="1" applyBorder="1" applyAlignment="1" applyProtection="1">
      <alignment horizontal="center"/>
    </xf>
    <xf numFmtId="3" fontId="0" fillId="0" borderId="2" xfId="0" applyNumberFormat="1" applyBorder="1" applyAlignment="1" applyProtection="1">
      <alignment horizontal="center"/>
    </xf>
    <xf numFmtId="1" fontId="6" fillId="0" borderId="2" xfId="0" applyNumberFormat="1" applyFont="1" applyBorder="1" applyAlignment="1" applyProtection="1">
      <alignment horizontal="center"/>
    </xf>
    <xf numFmtId="0" fontId="0" fillId="0" borderId="0" xfId="0" applyAlignment="1" applyProtection="1"/>
    <xf numFmtId="0" fontId="0" fillId="0" borderId="4" xfId="0" applyBorder="1" applyAlignment="1" applyProtection="1">
      <alignment horizontal="right"/>
    </xf>
    <xf numFmtId="0" fontId="0" fillId="0" borderId="5" xfId="0" applyBorder="1" applyAlignment="1" applyProtection="1">
      <alignment horizontal="center"/>
    </xf>
    <xf numFmtId="165" fontId="0" fillId="0" borderId="5" xfId="0" applyNumberFormat="1" applyBorder="1" applyAlignment="1" applyProtection="1">
      <alignment horizontal="center"/>
    </xf>
    <xf numFmtId="3" fontId="0" fillId="0" borderId="5" xfId="0" applyNumberFormat="1" applyBorder="1" applyAlignment="1" applyProtection="1">
      <alignment horizontal="center"/>
    </xf>
    <xf numFmtId="10" fontId="0" fillId="0" borderId="5" xfId="2" applyNumberFormat="1" applyFont="1" applyBorder="1" applyAlignment="1" applyProtection="1">
      <alignment horizontal="center"/>
    </xf>
    <xf numFmtId="1" fontId="6" fillId="0" borderId="5" xfId="0" applyNumberFormat="1" applyFont="1" applyBorder="1" applyAlignment="1" applyProtection="1">
      <alignment horizontal="center"/>
    </xf>
    <xf numFmtId="0" fontId="0" fillId="0" borderId="8" xfId="0" applyBorder="1" applyAlignment="1" applyProtection="1">
      <alignment horizontal="center"/>
    </xf>
    <xf numFmtId="165" fontId="0" fillId="0" borderId="8" xfId="0" applyNumberFormat="1" applyBorder="1" applyAlignment="1" applyProtection="1">
      <alignment horizontal="center"/>
    </xf>
    <xf numFmtId="10" fontId="0" fillId="0" borderId="8" xfId="2" applyNumberFormat="1" applyFont="1" applyBorder="1" applyAlignment="1" applyProtection="1">
      <alignment horizontal="center"/>
    </xf>
    <xf numFmtId="0" fontId="2" fillId="0" borderId="0" xfId="0" applyFont="1" applyAlignment="1" applyProtection="1">
      <alignment horizontal="center" vertical="center" wrapText="1"/>
    </xf>
    <xf numFmtId="0" fontId="6" fillId="0" borderId="0" xfId="0" applyFont="1" applyAlignment="1" applyProtection="1">
      <alignment horizontal="center" wrapText="1"/>
    </xf>
    <xf numFmtId="0" fontId="0" fillId="0" borderId="1" xfId="0" applyBorder="1" applyProtection="1"/>
    <xf numFmtId="3" fontId="0" fillId="0" borderId="3" xfId="0" applyNumberFormat="1" applyBorder="1" applyAlignment="1" applyProtection="1">
      <alignment horizontal="center"/>
    </xf>
    <xf numFmtId="3" fontId="0" fillId="0" borderId="6" xfId="0" applyNumberFormat="1" applyBorder="1" applyAlignment="1" applyProtection="1">
      <alignment horizontal="center"/>
    </xf>
    <xf numFmtId="0" fontId="0" fillId="0" borderId="4" xfId="0" applyBorder="1" applyProtection="1"/>
    <xf numFmtId="0" fontId="0" fillId="0" borderId="4" xfId="0" applyBorder="1" applyAlignment="1" applyProtection="1">
      <alignment horizontal="left"/>
    </xf>
    <xf numFmtId="0" fontId="0" fillId="0" borderId="6" xfId="0" applyBorder="1" applyAlignment="1" applyProtection="1">
      <alignment horizontal="center"/>
    </xf>
    <xf numFmtId="0" fontId="0" fillId="0" borderId="7" xfId="0" applyBorder="1" applyAlignment="1" applyProtection="1">
      <alignment horizontal="right"/>
    </xf>
    <xf numFmtId="0" fontId="0" fillId="0" borderId="9" xfId="0" applyBorder="1" applyAlignment="1" applyProtection="1">
      <alignment horizontal="center"/>
    </xf>
    <xf numFmtId="1" fontId="0" fillId="0" borderId="0" xfId="0" applyNumberFormat="1" applyAlignment="1" applyProtection="1">
      <alignment horizontal="center"/>
    </xf>
    <xf numFmtId="0" fontId="0" fillId="0" borderId="11" xfId="0" applyBorder="1" applyAlignment="1" applyProtection="1">
      <alignment horizontal="center"/>
    </xf>
    <xf numFmtId="0" fontId="6" fillId="0" borderId="2" xfId="0" applyFont="1" applyBorder="1" applyAlignment="1" applyProtection="1">
      <alignment horizontal="center"/>
    </xf>
    <xf numFmtId="0" fontId="6" fillId="0" borderId="5" xfId="0" applyFont="1" applyBorder="1" applyAlignment="1" applyProtection="1">
      <alignment horizontal="center"/>
    </xf>
    <xf numFmtId="3" fontId="0" fillId="8" borderId="5" xfId="0" applyNumberFormat="1" applyFill="1" applyBorder="1" applyAlignment="1" applyProtection="1">
      <alignment horizontal="center"/>
      <protection locked="0"/>
    </xf>
    <xf numFmtId="3" fontId="0" fillId="8" borderId="8" xfId="0" applyNumberFormat="1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right" wrapText="1"/>
    </xf>
    <xf numFmtId="3" fontId="0" fillId="4" borderId="6" xfId="0" applyNumberFormat="1" applyFill="1" applyBorder="1" applyAlignment="1" applyProtection="1">
      <alignment horizontal="center"/>
    </xf>
    <xf numFmtId="0" fontId="0" fillId="4" borderId="6" xfId="0" applyFill="1" applyBorder="1" applyAlignment="1" applyProtection="1">
      <alignment horizontal="center"/>
    </xf>
    <xf numFmtId="0" fontId="0" fillId="4" borderId="9" xfId="0" applyFill="1" applyBorder="1" applyAlignment="1" applyProtection="1">
      <alignment horizontal="center"/>
    </xf>
    <xf numFmtId="0" fontId="8" fillId="0" borderId="0" xfId="0" applyFont="1" applyAlignment="1">
      <alignment wrapText="1"/>
    </xf>
    <xf numFmtId="0" fontId="0" fillId="0" borderId="0" xfId="0" applyBorder="1" applyAlignment="1" applyProtection="1">
      <alignment horizontal="center"/>
    </xf>
    <xf numFmtId="165" fontId="0" fillId="0" borderId="5" xfId="0" applyNumberFormat="1" applyFill="1" applyBorder="1" applyAlignment="1" applyProtection="1">
      <alignment horizontal="center"/>
    </xf>
    <xf numFmtId="165" fontId="0" fillId="0" borderId="5" xfId="0" applyNumberFormat="1" applyFill="1" applyBorder="1" applyAlignment="1" applyProtection="1">
      <alignment horizontal="center"/>
      <protection locked="0"/>
    </xf>
    <xf numFmtId="10" fontId="0" fillId="0" borderId="2" xfId="0" applyNumberFormat="1" applyFill="1" applyBorder="1" applyAlignment="1" applyProtection="1">
      <alignment horizontal="center"/>
    </xf>
    <xf numFmtId="0" fontId="0" fillId="0" borderId="17" xfId="0" applyBorder="1"/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3" fontId="0" fillId="8" borderId="12" xfId="0" applyNumberFormat="1" applyFill="1" applyBorder="1" applyAlignment="1" applyProtection="1">
      <alignment horizontal="center"/>
      <protection locked="0"/>
    </xf>
    <xf numFmtId="0" fontId="0" fillId="0" borderId="20" xfId="0" applyBorder="1" applyProtection="1"/>
    <xf numFmtId="0" fontId="0" fillId="0" borderId="21" xfId="0" applyBorder="1" applyAlignment="1" applyProtection="1">
      <alignment horizontal="right"/>
    </xf>
    <xf numFmtId="0" fontId="0" fillId="0" borderId="21" xfId="0" applyBorder="1" applyProtection="1"/>
    <xf numFmtId="0" fontId="0" fillId="0" borderId="22" xfId="0" applyBorder="1" applyProtection="1"/>
    <xf numFmtId="3" fontId="0" fillId="0" borderId="1" xfId="0" applyNumberFormat="1" applyBorder="1" applyAlignment="1" applyProtection="1">
      <alignment horizontal="center"/>
    </xf>
    <xf numFmtId="3" fontId="0" fillId="0" borderId="4" xfId="0" applyNumberFormat="1" applyBorder="1" applyAlignment="1" applyProtection="1">
      <alignment horizontal="center"/>
    </xf>
    <xf numFmtId="3" fontId="0" fillId="8" borderId="4" xfId="0" applyNumberFormat="1" applyFill="1" applyBorder="1" applyAlignment="1" applyProtection="1">
      <alignment horizontal="center"/>
      <protection locked="0"/>
    </xf>
    <xf numFmtId="0" fontId="0" fillId="8" borderId="5" xfId="0" applyFill="1" applyBorder="1" applyAlignment="1" applyProtection="1"/>
    <xf numFmtId="0" fontId="0" fillId="8" borderId="6" xfId="0" applyFill="1" applyBorder="1" applyAlignment="1" applyProtection="1"/>
    <xf numFmtId="0" fontId="0" fillId="8" borderId="2" xfId="0" applyFill="1" applyBorder="1" applyAlignment="1" applyProtection="1"/>
    <xf numFmtId="0" fontId="0" fillId="8" borderId="3" xfId="0" applyFill="1" applyBorder="1" applyAlignment="1" applyProtection="1"/>
    <xf numFmtId="0" fontId="0" fillId="8" borderId="5" xfId="0" applyFill="1" applyBorder="1" applyAlignment="1" applyProtection="1">
      <protection locked="0"/>
    </xf>
    <xf numFmtId="0" fontId="0" fillId="8" borderId="6" xfId="0" applyFill="1" applyBorder="1" applyAlignment="1" applyProtection="1">
      <protection locked="0"/>
    </xf>
    <xf numFmtId="0" fontId="0" fillId="8" borderId="2" xfId="0" applyFill="1" applyBorder="1" applyAlignment="1" applyProtection="1">
      <protection locked="0"/>
    </xf>
    <xf numFmtId="0" fontId="0" fillId="8" borderId="3" xfId="0" applyFill="1" applyBorder="1" applyAlignment="1" applyProtection="1">
      <protection locked="0"/>
    </xf>
    <xf numFmtId="0" fontId="0" fillId="0" borderId="20" xfId="0" applyBorder="1" applyAlignment="1" applyProtection="1"/>
    <xf numFmtId="0" fontId="0" fillId="0" borderId="21" xfId="0" applyBorder="1" applyAlignment="1" applyProtection="1"/>
    <xf numFmtId="0" fontId="0" fillId="0" borderId="22" xfId="0" applyBorder="1" applyAlignment="1" applyProtection="1"/>
    <xf numFmtId="3" fontId="0" fillId="9" borderId="4" xfId="0" applyNumberFormat="1" applyFont="1" applyFill="1" applyBorder="1" applyAlignment="1" applyProtection="1">
      <alignment horizontal="center"/>
    </xf>
    <xf numFmtId="3" fontId="0" fillId="9" borderId="4" xfId="0" applyNumberFormat="1" applyFill="1" applyBorder="1" applyAlignment="1" applyProtection="1">
      <alignment horizontal="center"/>
    </xf>
    <xf numFmtId="3" fontId="0" fillId="9" borderId="7" xfId="0" applyNumberFormat="1" applyFill="1" applyBorder="1" applyAlignment="1" applyProtection="1">
      <alignment horizontal="center"/>
    </xf>
    <xf numFmtId="3" fontId="0" fillId="9" borderId="5" xfId="0" applyNumberFormat="1" applyFill="1" applyBorder="1" applyAlignment="1" applyProtection="1">
      <alignment horizontal="center"/>
    </xf>
    <xf numFmtId="3" fontId="0" fillId="9" borderId="8" xfId="0" applyNumberFormat="1" applyFill="1" applyBorder="1" applyAlignment="1" applyProtection="1">
      <alignment horizontal="center"/>
    </xf>
    <xf numFmtId="0" fontId="0" fillId="9" borderId="5" xfId="0" applyFill="1" applyBorder="1" applyAlignment="1" applyProtection="1">
      <alignment horizontal="center"/>
    </xf>
    <xf numFmtId="0" fontId="0" fillId="9" borderId="8" xfId="0" applyFill="1" applyBorder="1" applyAlignment="1" applyProtection="1">
      <alignment horizontal="center"/>
    </xf>
    <xf numFmtId="165" fontId="0" fillId="9" borderId="5" xfId="0" applyNumberFormat="1" applyFill="1" applyBorder="1" applyAlignment="1" applyProtection="1">
      <alignment horizontal="center"/>
    </xf>
    <xf numFmtId="165" fontId="0" fillId="9" borderId="5" xfId="0" applyNumberFormat="1" applyFill="1" applyBorder="1" applyAlignment="1" applyProtection="1">
      <alignment horizontal="center"/>
      <protection locked="0"/>
    </xf>
    <xf numFmtId="165" fontId="0" fillId="9" borderId="8" xfId="0" applyNumberFormat="1" applyFill="1" applyBorder="1" applyAlignment="1" applyProtection="1">
      <alignment horizontal="center"/>
      <protection locked="0"/>
    </xf>
    <xf numFmtId="0" fontId="6" fillId="9" borderId="5" xfId="0" applyFont="1" applyFill="1" applyBorder="1" applyAlignment="1" applyProtection="1">
      <alignment horizontal="center"/>
    </xf>
    <xf numFmtId="0" fontId="0" fillId="9" borderId="5" xfId="0" applyFill="1" applyBorder="1" applyAlignment="1" applyProtection="1"/>
    <xf numFmtId="0" fontId="0" fillId="9" borderId="6" xfId="0" applyFill="1" applyBorder="1" applyAlignment="1" applyProtection="1"/>
    <xf numFmtId="0" fontId="0" fillId="9" borderId="8" xfId="0" applyFill="1" applyBorder="1" applyAlignment="1" applyProtection="1"/>
    <xf numFmtId="0" fontId="0" fillId="9" borderId="9" xfId="0" applyFill="1" applyBorder="1" applyAlignment="1" applyProtection="1"/>
    <xf numFmtId="0" fontId="6" fillId="9" borderId="8" xfId="0" applyFont="1" applyFill="1" applyBorder="1" applyAlignment="1" applyProtection="1">
      <alignment horizontal="center"/>
    </xf>
    <xf numFmtId="1" fontId="6" fillId="9" borderId="5" xfId="0" applyNumberFormat="1" applyFont="1" applyFill="1" applyBorder="1" applyAlignment="1" applyProtection="1">
      <alignment horizontal="center"/>
    </xf>
    <xf numFmtId="1" fontId="6" fillId="9" borderId="8" xfId="0" applyNumberFormat="1" applyFont="1" applyFill="1" applyBorder="1" applyAlignment="1" applyProtection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3" xfId="0" applyNumberFormat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165" fontId="0" fillId="0" borderId="4" xfId="0" applyNumberFormat="1" applyBorder="1" applyAlignment="1">
      <alignment horizontal="center"/>
    </xf>
    <xf numFmtId="165" fontId="0" fillId="0" borderId="7" xfId="0" applyNumberFormat="1" applyBorder="1" applyAlignment="1">
      <alignment horizontal="center"/>
    </xf>
    <xf numFmtId="0" fontId="0" fillId="8" borderId="12" xfId="0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 wrapText="1"/>
    </xf>
    <xf numFmtId="0" fontId="0" fillId="0" borderId="0" xfId="0" applyAlignment="1" applyProtection="1">
      <alignment horizontal="center" wrapText="1"/>
    </xf>
    <xf numFmtId="0" fontId="4" fillId="0" borderId="5" xfId="3" applyFont="1" applyBorder="1" applyAlignment="1">
      <alignment horizontal="center" vertical="center"/>
    </xf>
    <xf numFmtId="49" fontId="5" fillId="2" borderId="13" xfId="3" applyNumberFormat="1" applyFont="1" applyFill="1" applyBorder="1" applyAlignment="1">
      <alignment horizontal="center" vertical="center"/>
    </xf>
    <xf numFmtId="49" fontId="5" fillId="2" borderId="5" xfId="3" applyNumberFormat="1" applyFont="1" applyFill="1" applyBorder="1" applyAlignment="1">
      <alignment horizontal="center" vertical="center"/>
    </xf>
    <xf numFmtId="1" fontId="5" fillId="2" borderId="13" xfId="3" applyNumberFormat="1" applyFont="1" applyFill="1" applyBorder="1" applyAlignment="1">
      <alignment horizontal="center" vertical="center"/>
    </xf>
    <xf numFmtId="1" fontId="5" fillId="2" borderId="5" xfId="3" applyNumberFormat="1" applyFont="1" applyFill="1" applyBorder="1" applyAlignment="1">
      <alignment horizontal="center" vertical="center"/>
    </xf>
  </cellXfs>
  <cellStyles count="4">
    <cellStyle name="Comma" xfId="1" builtinId="3"/>
    <cellStyle name="Normal" xfId="0" builtinId="0"/>
    <cellStyle name="Normal 2" xfId="3"/>
    <cellStyle name="Percent" xfId="2" builtinId="5"/>
  </cellStyles>
  <dxfs count="18">
    <dxf>
      <font>
        <color theme="7" tint="0.59996337778862885"/>
      </font>
    </dxf>
    <dxf>
      <font>
        <color theme="7" tint="0.59996337778862885"/>
      </font>
    </dxf>
    <dxf>
      <font>
        <color theme="7" tint="0.59996337778862885"/>
      </font>
    </dxf>
    <dxf>
      <font>
        <color theme="7" tint="0.59996337778862885"/>
      </font>
    </dxf>
    <dxf>
      <font>
        <color theme="7" tint="0.59996337778862885"/>
      </font>
    </dxf>
    <dxf>
      <font>
        <color theme="7" tint="0.59996337778862885"/>
      </font>
    </dxf>
    <dxf>
      <font>
        <color theme="7" tint="0.59996337778862885"/>
      </font>
    </dxf>
    <dxf>
      <font>
        <color theme="7" tint="0.59996337778862885"/>
      </font>
    </dxf>
    <dxf>
      <font>
        <color theme="7" tint="0.59996337778862885"/>
      </font>
    </dxf>
    <dxf>
      <font>
        <color theme="7" tint="0.59996337778862885"/>
      </font>
    </dxf>
    <dxf>
      <font>
        <color theme="7" tint="0.59996337778862885"/>
      </font>
    </dxf>
    <dxf>
      <font>
        <color theme="7" tint="0.59996337778862885"/>
      </font>
    </dxf>
    <dxf>
      <font>
        <color theme="7" tint="0.59996337778862885"/>
      </font>
    </dxf>
    <dxf>
      <font>
        <color theme="7" tint="0.59996337778862885"/>
      </font>
    </dxf>
    <dxf>
      <font>
        <color theme="7" tint="0.59996337778862885"/>
      </font>
    </dxf>
    <dxf>
      <font>
        <color theme="7" tint="0.59996337778862885"/>
      </font>
    </dxf>
    <dxf>
      <font>
        <color theme="7" tint="0.59996337778862885"/>
      </font>
    </dxf>
    <dxf>
      <font>
        <color theme="7" tint="0.59996337778862885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4"/>
  <sheetViews>
    <sheetView tabSelected="1" zoomScaleNormal="100" workbookViewId="0">
      <selection activeCell="B28" sqref="B28"/>
    </sheetView>
  </sheetViews>
  <sheetFormatPr defaultRowHeight="15" x14ac:dyDescent="0.25"/>
  <cols>
    <col min="1" max="1" width="27.7109375" style="77" customWidth="1"/>
    <col min="2" max="7" width="13.85546875" style="78" customWidth="1"/>
    <col min="8" max="9" width="15.5703125" style="79" customWidth="1"/>
    <col min="10" max="10" width="15.5703125" style="78" customWidth="1"/>
    <col min="11" max="14" width="6.5703125" style="80" customWidth="1"/>
    <col min="15" max="16" width="14" style="77" customWidth="1"/>
    <col min="17" max="16384" width="9.140625" style="77"/>
  </cols>
  <sheetData>
    <row r="1" spans="1:16" ht="15.75" thickBot="1" x14ac:dyDescent="0.3">
      <c r="B1" s="78">
        <v>2013</v>
      </c>
      <c r="C1" s="78">
        <v>2014</v>
      </c>
      <c r="D1" s="78">
        <v>2015</v>
      </c>
      <c r="E1" s="78">
        <v>2016</v>
      </c>
      <c r="F1" s="78">
        <v>2017</v>
      </c>
    </row>
    <row r="2" spans="1:16" ht="16.5" thickTop="1" thickBot="1" x14ac:dyDescent="0.3">
      <c r="A2" s="82" t="s">
        <v>0</v>
      </c>
      <c r="B2" s="83">
        <v>2786464</v>
      </c>
      <c r="C2" s="83">
        <v>2833013</v>
      </c>
      <c r="D2" s="83">
        <v>2890845</v>
      </c>
      <c r="E2" s="83">
        <v>2940058</v>
      </c>
      <c r="F2" s="173"/>
      <c r="G2" s="123"/>
    </row>
    <row r="3" spans="1:16" ht="15.75" thickTop="1" x14ac:dyDescent="0.25"/>
    <row r="4" spans="1:16" s="84" customFormat="1" ht="30.75" customHeight="1" x14ac:dyDescent="0.25">
      <c r="B4" s="84" t="s">
        <v>22</v>
      </c>
      <c r="C4" s="84" t="s">
        <v>23</v>
      </c>
      <c r="D4" s="84" t="s">
        <v>26</v>
      </c>
      <c r="E4" s="84" t="s">
        <v>132</v>
      </c>
      <c r="F4" s="84" t="s">
        <v>24</v>
      </c>
      <c r="G4" s="84" t="s">
        <v>196</v>
      </c>
      <c r="H4" s="85" t="s">
        <v>54</v>
      </c>
      <c r="I4" s="85" t="s">
        <v>25</v>
      </c>
      <c r="J4" s="84" t="s">
        <v>55</v>
      </c>
      <c r="K4" s="174" t="s">
        <v>27</v>
      </c>
      <c r="L4" s="174"/>
      <c r="M4" s="174"/>
      <c r="N4" s="174"/>
      <c r="O4" s="84" t="s">
        <v>197</v>
      </c>
      <c r="P4" s="84" t="s">
        <v>198</v>
      </c>
    </row>
    <row r="5" spans="1:16" ht="15.75" thickBot="1" x14ac:dyDescent="0.3">
      <c r="A5" s="84"/>
      <c r="E5" s="78" t="s">
        <v>133</v>
      </c>
      <c r="K5" s="86" t="s">
        <v>28</v>
      </c>
      <c r="L5" s="86" t="s">
        <v>29</v>
      </c>
      <c r="M5" s="86" t="s">
        <v>30</v>
      </c>
      <c r="N5" s="86" t="s">
        <v>31</v>
      </c>
      <c r="O5" s="86" t="s">
        <v>132</v>
      </c>
      <c r="P5" s="86" t="s">
        <v>132</v>
      </c>
    </row>
    <row r="6" spans="1:16" s="92" customFormat="1" ht="15.75" thickTop="1" x14ac:dyDescent="0.25">
      <c r="A6" s="146" t="s">
        <v>2</v>
      </c>
      <c r="B6" s="135">
        <f>SUM(B7:B8)</f>
        <v>0</v>
      </c>
      <c r="C6" s="90">
        <f>SUM(C7:C8)</f>
        <v>0</v>
      </c>
      <c r="D6" s="88" t="e">
        <f>C6/B6</f>
        <v>#DIV/0!</v>
      </c>
      <c r="E6" s="87" t="e">
        <f>B6/($F$2/1000)</f>
        <v>#DIV/0!</v>
      </c>
      <c r="F6" s="89">
        <f>SUM(F7:F8)</f>
        <v>0</v>
      </c>
      <c r="G6" s="126" t="e">
        <f>B6/$B$6</f>
        <v>#DIV/0!</v>
      </c>
      <c r="H6" s="90">
        <v>95675</v>
      </c>
      <c r="I6" s="90">
        <f>B6-H6</f>
        <v>-95675</v>
      </c>
      <c r="J6" s="88">
        <f>(B6-H6)/H6</f>
        <v>-1</v>
      </c>
      <c r="K6" s="91" t="e">
        <f>'2017 Crime Clock'!G13</f>
        <v>#DIV/0!</v>
      </c>
      <c r="L6" s="91" t="e">
        <f>'2017 Crime Clock'!H13</f>
        <v>#DIV/0!</v>
      </c>
      <c r="M6" s="91" t="e">
        <f>'2017 Crime Clock'!I13</f>
        <v>#DIV/0!</v>
      </c>
      <c r="N6" s="91" t="e">
        <f>'2017 Crime Clock'!J13</f>
        <v>#DIV/0!</v>
      </c>
      <c r="O6" s="140"/>
      <c r="P6" s="141"/>
    </row>
    <row r="7" spans="1:16" s="92" customFormat="1" x14ac:dyDescent="0.25">
      <c r="A7" s="132" t="s">
        <v>3</v>
      </c>
      <c r="B7" s="136">
        <f>SUM(B9:B12)</f>
        <v>0</v>
      </c>
      <c r="C7" s="96">
        <f>SUM(C9:C12)</f>
        <v>0</v>
      </c>
      <c r="D7" s="94" t="e">
        <f t="shared" ref="D7:D19" si="0">C7/B7</f>
        <v>#DIV/0!</v>
      </c>
      <c r="E7" s="94" t="e">
        <f t="shared" ref="E7:E34" si="1">B7/($F$2/1000)</f>
        <v>#DIV/0!</v>
      </c>
      <c r="F7" s="95">
        <f>SUM(F9:F12)</f>
        <v>0</v>
      </c>
      <c r="G7" s="124" t="e">
        <f t="shared" ref="G7:G16" si="2">B7/$B$6</f>
        <v>#DIV/0!</v>
      </c>
      <c r="H7" s="96">
        <v>19801</v>
      </c>
      <c r="I7" s="96">
        <f>B7-H7</f>
        <v>-19801</v>
      </c>
      <c r="J7" s="97">
        <f t="shared" ref="J7:J34" si="3">(B7-H7)/H7</f>
        <v>-1</v>
      </c>
      <c r="K7" s="98" t="e">
        <f>'2017 Crime Clock'!G14</f>
        <v>#DIV/0!</v>
      </c>
      <c r="L7" s="98" t="e">
        <f>'2017 Crime Clock'!H14</f>
        <v>#DIV/0!</v>
      </c>
      <c r="M7" s="98" t="e">
        <f>'2017 Crime Clock'!I14</f>
        <v>#DIV/0!</v>
      </c>
      <c r="N7" s="98" t="e">
        <f>'2017 Crime Clock'!J14</f>
        <v>#DIV/0!</v>
      </c>
      <c r="O7" s="138"/>
      <c r="P7" s="139"/>
    </row>
    <row r="8" spans="1:16" s="92" customFormat="1" x14ac:dyDescent="0.25">
      <c r="A8" s="132" t="s">
        <v>4</v>
      </c>
      <c r="B8" s="136">
        <f>SUM(B13:B16)</f>
        <v>0</v>
      </c>
      <c r="C8" s="96">
        <f>SUM(C13:C16)</f>
        <v>0</v>
      </c>
      <c r="D8" s="94" t="e">
        <f t="shared" si="0"/>
        <v>#DIV/0!</v>
      </c>
      <c r="E8" s="94" t="e">
        <f t="shared" si="1"/>
        <v>#DIV/0!</v>
      </c>
      <c r="F8" s="95">
        <f>SUM(F13:F16)</f>
        <v>0</v>
      </c>
      <c r="G8" s="124" t="e">
        <f t="shared" si="2"/>
        <v>#DIV/0!</v>
      </c>
      <c r="H8" s="96">
        <v>75874</v>
      </c>
      <c r="I8" s="96">
        <f t="shared" ref="I8:I34" si="4">B8-H8</f>
        <v>-75874</v>
      </c>
      <c r="J8" s="97">
        <f t="shared" si="3"/>
        <v>-1</v>
      </c>
      <c r="K8" s="98" t="e">
        <f>'2017 Crime Clock'!G15</f>
        <v>#DIV/0!</v>
      </c>
      <c r="L8" s="98" t="e">
        <f>'2017 Crime Clock'!H15</f>
        <v>#DIV/0!</v>
      </c>
      <c r="M8" s="98" t="e">
        <f>'2017 Crime Clock'!I15</f>
        <v>#DIV/0!</v>
      </c>
      <c r="N8" s="98" t="e">
        <f>'2017 Crime Clock'!J15</f>
        <v>#DIV/0!</v>
      </c>
      <c r="O8" s="138"/>
      <c r="P8" s="139"/>
    </row>
    <row r="9" spans="1:16" s="92" customFormat="1" x14ac:dyDescent="0.25">
      <c r="A9" s="147" t="s">
        <v>5</v>
      </c>
      <c r="B9" s="137"/>
      <c r="C9" s="116"/>
      <c r="D9" s="94" t="e">
        <f t="shared" si="0"/>
        <v>#DIV/0!</v>
      </c>
      <c r="E9" s="94" t="e">
        <f t="shared" si="1"/>
        <v>#DIV/0!</v>
      </c>
      <c r="F9" s="75"/>
      <c r="G9" s="125" t="e">
        <f t="shared" si="2"/>
        <v>#DIV/0!</v>
      </c>
      <c r="H9" s="96">
        <v>222</v>
      </c>
      <c r="I9" s="96">
        <f t="shared" si="4"/>
        <v>-222</v>
      </c>
      <c r="J9" s="97">
        <f t="shared" si="3"/>
        <v>-1</v>
      </c>
      <c r="K9" s="98" t="e">
        <f>'2017 Crime Clock'!G5</f>
        <v>#DIV/0!</v>
      </c>
      <c r="L9" s="98" t="e">
        <f>'2017 Crime Clock'!H5</f>
        <v>#DIV/0!</v>
      </c>
      <c r="M9" s="98" t="e">
        <f>'2017 Crime Clock'!I5</f>
        <v>#DIV/0!</v>
      </c>
      <c r="N9" s="98" t="e">
        <f>'2017 Crime Clock'!J5</f>
        <v>#DIV/0!</v>
      </c>
      <c r="O9" s="138"/>
      <c r="P9" s="139"/>
    </row>
    <row r="10" spans="1:16" s="92" customFormat="1" x14ac:dyDescent="0.25">
      <c r="A10" s="147" t="s">
        <v>6</v>
      </c>
      <c r="B10" s="137"/>
      <c r="C10" s="116"/>
      <c r="D10" s="94" t="e">
        <f t="shared" si="0"/>
        <v>#DIV/0!</v>
      </c>
      <c r="E10" s="94" t="e">
        <f t="shared" si="1"/>
        <v>#DIV/0!</v>
      </c>
      <c r="F10" s="75"/>
      <c r="G10" s="125" t="e">
        <f t="shared" si="2"/>
        <v>#DIV/0!</v>
      </c>
      <c r="H10" s="96">
        <v>1725</v>
      </c>
      <c r="I10" s="96">
        <f t="shared" si="4"/>
        <v>-1725</v>
      </c>
      <c r="J10" s="97">
        <f t="shared" si="3"/>
        <v>-1</v>
      </c>
      <c r="K10" s="98" t="e">
        <f>'2017 Crime Clock'!G6</f>
        <v>#DIV/0!</v>
      </c>
      <c r="L10" s="98" t="e">
        <f>'2017 Crime Clock'!H6</f>
        <v>#DIV/0!</v>
      </c>
      <c r="M10" s="98" t="e">
        <f>'2017 Crime Clock'!I6</f>
        <v>#DIV/0!</v>
      </c>
      <c r="N10" s="98" t="e">
        <f>'2017 Crime Clock'!J6</f>
        <v>#DIV/0!</v>
      </c>
      <c r="O10" s="138"/>
      <c r="P10" s="139"/>
    </row>
    <row r="11" spans="1:16" s="92" customFormat="1" x14ac:dyDescent="0.25">
      <c r="A11" s="147" t="s">
        <v>7</v>
      </c>
      <c r="B11" s="137"/>
      <c r="C11" s="116"/>
      <c r="D11" s="94" t="e">
        <f t="shared" si="0"/>
        <v>#DIV/0!</v>
      </c>
      <c r="E11" s="94" t="e">
        <f t="shared" si="1"/>
        <v>#DIV/0!</v>
      </c>
      <c r="F11" s="75"/>
      <c r="G11" s="125" t="e">
        <f t="shared" si="2"/>
        <v>#DIV/0!</v>
      </c>
      <c r="H11" s="96">
        <v>6343</v>
      </c>
      <c r="I11" s="96">
        <f t="shared" si="4"/>
        <v>-6343</v>
      </c>
      <c r="J11" s="97">
        <f t="shared" si="3"/>
        <v>-1</v>
      </c>
      <c r="K11" s="98" t="e">
        <f>'2017 Crime Clock'!G7</f>
        <v>#DIV/0!</v>
      </c>
      <c r="L11" s="98" t="e">
        <f>'2017 Crime Clock'!H7</f>
        <v>#DIV/0!</v>
      </c>
      <c r="M11" s="98" t="e">
        <f>'2017 Crime Clock'!I7</f>
        <v>#DIV/0!</v>
      </c>
      <c r="N11" s="98" t="e">
        <f>'2017 Crime Clock'!J7</f>
        <v>#DIV/0!</v>
      </c>
      <c r="O11" s="138"/>
      <c r="P11" s="139"/>
    </row>
    <row r="12" spans="1:16" s="92" customFormat="1" x14ac:dyDescent="0.25">
      <c r="A12" s="147" t="s">
        <v>8</v>
      </c>
      <c r="B12" s="137"/>
      <c r="C12" s="116"/>
      <c r="D12" s="94" t="e">
        <f t="shared" si="0"/>
        <v>#DIV/0!</v>
      </c>
      <c r="E12" s="94" t="e">
        <f t="shared" si="1"/>
        <v>#DIV/0!</v>
      </c>
      <c r="F12" s="75"/>
      <c r="G12" s="125" t="e">
        <f t="shared" si="2"/>
        <v>#DIV/0!</v>
      </c>
      <c r="H12" s="96">
        <v>11511</v>
      </c>
      <c r="I12" s="96">
        <f t="shared" si="4"/>
        <v>-11511</v>
      </c>
      <c r="J12" s="97">
        <f t="shared" si="3"/>
        <v>-1</v>
      </c>
      <c r="K12" s="98" t="e">
        <f>'2017 Crime Clock'!G8</f>
        <v>#DIV/0!</v>
      </c>
      <c r="L12" s="98" t="e">
        <f>'2017 Crime Clock'!H8</f>
        <v>#DIV/0!</v>
      </c>
      <c r="M12" s="98" t="e">
        <f>'2017 Crime Clock'!I8</f>
        <v>#DIV/0!</v>
      </c>
      <c r="N12" s="98" t="e">
        <f>'2017 Crime Clock'!J8</f>
        <v>#DIV/0!</v>
      </c>
      <c r="O12" s="138"/>
      <c r="P12" s="139"/>
    </row>
    <row r="13" spans="1:16" s="92" customFormat="1" x14ac:dyDescent="0.25">
      <c r="A13" s="147" t="s">
        <v>9</v>
      </c>
      <c r="B13" s="137"/>
      <c r="C13" s="116"/>
      <c r="D13" s="94" t="e">
        <f t="shared" si="0"/>
        <v>#DIV/0!</v>
      </c>
      <c r="E13" s="94" t="e">
        <f t="shared" si="1"/>
        <v>#DIV/0!</v>
      </c>
      <c r="F13" s="75"/>
      <c r="G13" s="125" t="e">
        <f t="shared" si="2"/>
        <v>#DIV/0!</v>
      </c>
      <c r="H13" s="96">
        <v>18814</v>
      </c>
      <c r="I13" s="96">
        <f t="shared" si="4"/>
        <v>-18814</v>
      </c>
      <c r="J13" s="97">
        <f t="shared" si="3"/>
        <v>-1</v>
      </c>
      <c r="K13" s="98" t="e">
        <f>'2017 Crime Clock'!G9</f>
        <v>#DIV/0!</v>
      </c>
      <c r="L13" s="98" t="e">
        <f>'2017 Crime Clock'!H9</f>
        <v>#DIV/0!</v>
      </c>
      <c r="M13" s="98" t="e">
        <f>'2017 Crime Clock'!I9</f>
        <v>#DIV/0!</v>
      </c>
      <c r="N13" s="98" t="e">
        <f>'2017 Crime Clock'!J9</f>
        <v>#DIV/0!</v>
      </c>
      <c r="O13" s="138"/>
      <c r="P13" s="139"/>
    </row>
    <row r="14" spans="1:16" s="92" customFormat="1" x14ac:dyDescent="0.25">
      <c r="A14" s="147" t="s">
        <v>10</v>
      </c>
      <c r="B14" s="137"/>
      <c r="C14" s="116"/>
      <c r="D14" s="94" t="e">
        <f t="shared" si="0"/>
        <v>#DIV/0!</v>
      </c>
      <c r="E14" s="94" t="e">
        <f t="shared" si="1"/>
        <v>#DIV/0!</v>
      </c>
      <c r="F14" s="75"/>
      <c r="G14" s="125" t="e">
        <f t="shared" si="2"/>
        <v>#DIV/0!</v>
      </c>
      <c r="H14" s="96">
        <v>43574</v>
      </c>
      <c r="I14" s="96">
        <f t="shared" si="4"/>
        <v>-43574</v>
      </c>
      <c r="J14" s="97">
        <f t="shared" si="3"/>
        <v>-1</v>
      </c>
      <c r="K14" s="98" t="e">
        <f>'2017 Crime Clock'!G10</f>
        <v>#DIV/0!</v>
      </c>
      <c r="L14" s="98" t="e">
        <f>'2017 Crime Clock'!H10</f>
        <v>#DIV/0!</v>
      </c>
      <c r="M14" s="98" t="e">
        <f>'2017 Crime Clock'!I10</f>
        <v>#DIV/0!</v>
      </c>
      <c r="N14" s="98" t="e">
        <f>'2017 Crime Clock'!J10</f>
        <v>#DIV/0!</v>
      </c>
      <c r="O14" s="138"/>
      <c r="P14" s="139"/>
    </row>
    <row r="15" spans="1:16" s="92" customFormat="1" x14ac:dyDescent="0.25">
      <c r="A15" s="147" t="s">
        <v>12</v>
      </c>
      <c r="B15" s="137"/>
      <c r="C15" s="116"/>
      <c r="D15" s="94" t="e">
        <f t="shared" si="0"/>
        <v>#DIV/0!</v>
      </c>
      <c r="E15" s="94" t="e">
        <f t="shared" si="1"/>
        <v>#DIV/0!</v>
      </c>
      <c r="F15" s="75"/>
      <c r="G15" s="125" t="e">
        <f t="shared" si="2"/>
        <v>#DIV/0!</v>
      </c>
      <c r="H15" s="96">
        <v>13153</v>
      </c>
      <c r="I15" s="96">
        <f t="shared" si="4"/>
        <v>-13153</v>
      </c>
      <c r="J15" s="97">
        <f t="shared" si="3"/>
        <v>-1</v>
      </c>
      <c r="K15" s="98" t="e">
        <f>'2017 Crime Clock'!G11</f>
        <v>#DIV/0!</v>
      </c>
      <c r="L15" s="98" t="e">
        <f>'2017 Crime Clock'!H11</f>
        <v>#DIV/0!</v>
      </c>
      <c r="M15" s="98" t="e">
        <f>'2017 Crime Clock'!I11</f>
        <v>#DIV/0!</v>
      </c>
      <c r="N15" s="98" t="e">
        <f>'2017 Crime Clock'!J11</f>
        <v>#DIV/0!</v>
      </c>
      <c r="O15" s="138"/>
      <c r="P15" s="139"/>
    </row>
    <row r="16" spans="1:16" s="92" customFormat="1" x14ac:dyDescent="0.25">
      <c r="A16" s="147" t="s">
        <v>13</v>
      </c>
      <c r="B16" s="137"/>
      <c r="C16" s="116"/>
      <c r="D16" s="94" t="e">
        <f t="shared" si="0"/>
        <v>#DIV/0!</v>
      </c>
      <c r="E16" s="94" t="e">
        <f t="shared" si="1"/>
        <v>#DIV/0!</v>
      </c>
      <c r="F16" s="75"/>
      <c r="G16" s="125" t="e">
        <f t="shared" si="2"/>
        <v>#DIV/0!</v>
      </c>
      <c r="H16" s="96">
        <v>333</v>
      </c>
      <c r="I16" s="96">
        <f t="shared" si="4"/>
        <v>-333</v>
      </c>
      <c r="J16" s="97">
        <f t="shared" si="3"/>
        <v>-1</v>
      </c>
      <c r="K16" s="98" t="e">
        <f>'2017 Crime Clock'!G12</f>
        <v>#DIV/0!</v>
      </c>
      <c r="L16" s="98" t="e">
        <f>'2017 Crime Clock'!H12</f>
        <v>#DIV/0!</v>
      </c>
      <c r="M16" s="98" t="e">
        <f>'2017 Crime Clock'!I12</f>
        <v>#DIV/0!</v>
      </c>
      <c r="N16" s="98" t="e">
        <f>'2017 Crime Clock'!J12</f>
        <v>#DIV/0!</v>
      </c>
      <c r="O16" s="138"/>
      <c r="P16" s="139"/>
    </row>
    <row r="17" spans="1:16" s="92" customFormat="1" x14ac:dyDescent="0.25">
      <c r="A17" s="147" t="s">
        <v>14</v>
      </c>
      <c r="B17" s="137"/>
      <c r="C17" s="116"/>
      <c r="D17" s="94" t="e">
        <f t="shared" si="0"/>
        <v>#DIV/0!</v>
      </c>
      <c r="E17" s="94" t="e">
        <f t="shared" si="1"/>
        <v>#DIV/0!</v>
      </c>
      <c r="F17" s="156"/>
      <c r="G17" s="156"/>
      <c r="H17" s="96">
        <v>37860</v>
      </c>
      <c r="I17" s="96">
        <f t="shared" si="4"/>
        <v>-37860</v>
      </c>
      <c r="J17" s="97">
        <f t="shared" si="3"/>
        <v>-1</v>
      </c>
      <c r="K17" s="98" t="e">
        <f>'2017 Crime Clock'!G17</f>
        <v>#DIV/0!</v>
      </c>
      <c r="L17" s="98" t="e">
        <f>'2017 Crime Clock'!H17</f>
        <v>#DIV/0!</v>
      </c>
      <c r="M17" s="98" t="e">
        <f>'2017 Crime Clock'!I17</f>
        <v>#DIV/0!</v>
      </c>
      <c r="N17" s="98" t="e">
        <f>'2017 Crime Clock'!J17</f>
        <v>#DIV/0!</v>
      </c>
      <c r="O17" s="160"/>
      <c r="P17" s="161"/>
    </row>
    <row r="18" spans="1:16" s="92" customFormat="1" x14ac:dyDescent="0.25">
      <c r="A18" s="147" t="s">
        <v>15</v>
      </c>
      <c r="B18" s="137"/>
      <c r="C18" s="116"/>
      <c r="D18" s="94" t="e">
        <f t="shared" si="0"/>
        <v>#DIV/0!</v>
      </c>
      <c r="E18" s="94" t="e">
        <f t="shared" si="1"/>
        <v>#DIV/0!</v>
      </c>
      <c r="F18" s="156"/>
      <c r="G18" s="156"/>
      <c r="H18" s="96">
        <v>160</v>
      </c>
      <c r="I18" s="96">
        <f t="shared" si="4"/>
        <v>-160</v>
      </c>
      <c r="J18" s="97">
        <f t="shared" si="3"/>
        <v>-1</v>
      </c>
      <c r="K18" s="98" t="e">
        <f>'2017 Crime Clock'!G19</f>
        <v>#DIV/0!</v>
      </c>
      <c r="L18" s="98" t="e">
        <f>'2017 Crime Clock'!H19</f>
        <v>#DIV/0!</v>
      </c>
      <c r="M18" s="98" t="e">
        <f>'2017 Crime Clock'!I19</f>
        <v>#DIV/0!</v>
      </c>
      <c r="N18" s="98" t="e">
        <f>'2017 Crime Clock'!J19</f>
        <v>#DIV/0!</v>
      </c>
      <c r="O18" s="138"/>
      <c r="P18" s="139"/>
    </row>
    <row r="19" spans="1:16" s="92" customFormat="1" x14ac:dyDescent="0.25">
      <c r="A19" s="147" t="s">
        <v>16</v>
      </c>
      <c r="B19" s="137"/>
      <c r="C19" s="116"/>
      <c r="D19" s="94" t="e">
        <f t="shared" si="0"/>
        <v>#DIV/0!</v>
      </c>
      <c r="E19" s="94" t="e">
        <f t="shared" si="1"/>
        <v>#DIV/0!</v>
      </c>
      <c r="F19" s="156"/>
      <c r="G19" s="156"/>
      <c r="H19" s="96">
        <v>429</v>
      </c>
      <c r="I19" s="96">
        <f t="shared" si="4"/>
        <v>-429</v>
      </c>
      <c r="J19" s="97">
        <f t="shared" si="3"/>
        <v>-1</v>
      </c>
      <c r="K19" s="98" t="e">
        <f>'2017 Crime Clock'!G22</f>
        <v>#DIV/0!</v>
      </c>
      <c r="L19" s="98" t="e">
        <f>'2017 Crime Clock'!H22</f>
        <v>#DIV/0!</v>
      </c>
      <c r="M19" s="98" t="e">
        <f>'2017 Crime Clock'!I22</f>
        <v>#DIV/0!</v>
      </c>
      <c r="N19" s="98" t="e">
        <f>'2017 Crime Clock'!J22</f>
        <v>#DIV/0!</v>
      </c>
      <c r="O19" s="160"/>
      <c r="P19" s="161"/>
    </row>
    <row r="20" spans="1:16" s="92" customFormat="1" x14ac:dyDescent="0.25">
      <c r="A20" s="147" t="s">
        <v>61</v>
      </c>
      <c r="B20" s="136">
        <f>SUM(B21:B22)</f>
        <v>0</v>
      </c>
      <c r="C20" s="152"/>
      <c r="D20" s="154"/>
      <c r="E20" s="94" t="e">
        <f t="shared" si="1"/>
        <v>#DIV/0!</v>
      </c>
      <c r="F20" s="156"/>
      <c r="G20" s="156"/>
      <c r="H20" s="96">
        <v>9172</v>
      </c>
      <c r="I20" s="96">
        <f t="shared" si="4"/>
        <v>-9172</v>
      </c>
      <c r="J20" s="97">
        <f t="shared" si="3"/>
        <v>-1</v>
      </c>
      <c r="K20" s="165"/>
      <c r="L20" s="165"/>
      <c r="M20" s="165"/>
      <c r="N20" s="165"/>
      <c r="O20" s="160"/>
      <c r="P20" s="161"/>
    </row>
    <row r="21" spans="1:16" s="92" customFormat="1" x14ac:dyDescent="0.25">
      <c r="A21" s="132" t="s">
        <v>17</v>
      </c>
      <c r="B21" s="137"/>
      <c r="C21" s="152"/>
      <c r="D21" s="154"/>
      <c r="E21" s="94" t="e">
        <f t="shared" si="1"/>
        <v>#DIV/0!</v>
      </c>
      <c r="F21" s="156"/>
      <c r="G21" s="156"/>
      <c r="H21" s="96">
        <v>6379</v>
      </c>
      <c r="I21" s="96">
        <f t="shared" si="4"/>
        <v>-6379</v>
      </c>
      <c r="J21" s="97">
        <f t="shared" si="3"/>
        <v>-1</v>
      </c>
      <c r="K21" s="165"/>
      <c r="L21" s="165"/>
      <c r="M21" s="165"/>
      <c r="N21" s="165"/>
      <c r="O21" s="160"/>
      <c r="P21" s="161"/>
    </row>
    <row r="22" spans="1:16" s="92" customFormat="1" x14ac:dyDescent="0.25">
      <c r="A22" s="132" t="s">
        <v>18</v>
      </c>
      <c r="B22" s="137"/>
      <c r="C22" s="152"/>
      <c r="D22" s="154"/>
      <c r="E22" s="94" t="e">
        <f t="shared" si="1"/>
        <v>#DIV/0!</v>
      </c>
      <c r="F22" s="156"/>
      <c r="G22" s="156"/>
      <c r="H22" s="96">
        <v>2793</v>
      </c>
      <c r="I22" s="96">
        <f t="shared" si="4"/>
        <v>-2793</v>
      </c>
      <c r="J22" s="97">
        <f t="shared" si="3"/>
        <v>-1</v>
      </c>
      <c r="K22" s="165"/>
      <c r="L22" s="165"/>
      <c r="M22" s="165"/>
      <c r="N22" s="165"/>
      <c r="O22" s="160"/>
      <c r="P22" s="161"/>
    </row>
    <row r="23" spans="1:16" s="92" customFormat="1" x14ac:dyDescent="0.25">
      <c r="A23" s="147" t="s">
        <v>19</v>
      </c>
      <c r="B23" s="137"/>
      <c r="C23" s="152"/>
      <c r="D23" s="154"/>
      <c r="E23" s="94" t="e">
        <f t="shared" si="1"/>
        <v>#DIV/0!</v>
      </c>
      <c r="F23" s="156"/>
      <c r="G23" s="156"/>
      <c r="H23" s="96">
        <v>48</v>
      </c>
      <c r="I23" s="96">
        <f t="shared" si="4"/>
        <v>-48</v>
      </c>
      <c r="J23" s="97">
        <f t="shared" si="3"/>
        <v>-1</v>
      </c>
      <c r="K23" s="98" t="e">
        <f>'2017 Crime Clock'!G20</f>
        <v>#DIV/0!</v>
      </c>
      <c r="L23" s="98" t="e">
        <f>'2017 Crime Clock'!H20</f>
        <v>#DIV/0!</v>
      </c>
      <c r="M23" s="98" t="e">
        <f>'2017 Crime Clock'!I20</f>
        <v>#DIV/0!</v>
      </c>
      <c r="N23" s="98" t="e">
        <f>'2017 Crime Clock'!J20</f>
        <v>#DIV/0!</v>
      </c>
      <c r="O23" s="160"/>
      <c r="P23" s="161"/>
    </row>
    <row r="24" spans="1:16" s="92" customFormat="1" x14ac:dyDescent="0.25">
      <c r="A24" s="147" t="s">
        <v>57</v>
      </c>
      <c r="B24" s="137"/>
      <c r="C24" s="152"/>
      <c r="D24" s="154"/>
      <c r="E24" s="94" t="e">
        <f t="shared" si="1"/>
        <v>#DIV/0!</v>
      </c>
      <c r="F24" s="156"/>
      <c r="G24" s="156"/>
      <c r="H24" s="96">
        <v>25</v>
      </c>
      <c r="I24" s="96">
        <f t="shared" si="4"/>
        <v>-25</v>
      </c>
      <c r="J24" s="97">
        <f t="shared" si="3"/>
        <v>-1</v>
      </c>
      <c r="K24" s="98" t="e">
        <f>'2017 Crime Clock'!G18</f>
        <v>#DIV/0!</v>
      </c>
      <c r="L24" s="98" t="e">
        <f>'2017 Crime Clock'!H18</f>
        <v>#DIV/0!</v>
      </c>
      <c r="M24" s="98" t="e">
        <f>'2017 Crime Clock'!I18</f>
        <v>#DIV/0!</v>
      </c>
      <c r="N24" s="98" t="e">
        <f>'2017 Crime Clock'!J18</f>
        <v>#DIV/0!</v>
      </c>
      <c r="O24" s="160"/>
      <c r="P24" s="161"/>
    </row>
    <row r="25" spans="1:16" s="92" customFormat="1" x14ac:dyDescent="0.25">
      <c r="A25" s="147" t="s">
        <v>58</v>
      </c>
      <c r="B25" s="136">
        <f>SUM(B26:B27)</f>
        <v>0</v>
      </c>
      <c r="C25" s="152"/>
      <c r="D25" s="154"/>
      <c r="E25" s="94" t="e">
        <f t="shared" si="1"/>
        <v>#DIV/0!</v>
      </c>
      <c r="F25" s="156"/>
      <c r="G25" s="156"/>
      <c r="H25" s="96">
        <v>9856</v>
      </c>
      <c r="I25" s="96">
        <f t="shared" si="4"/>
        <v>-9856</v>
      </c>
      <c r="J25" s="97">
        <f t="shared" si="3"/>
        <v>-1</v>
      </c>
      <c r="K25" s="98" t="e">
        <f>'2017 Crime Clock'!G26</f>
        <v>#DIV/0!</v>
      </c>
      <c r="L25" s="98" t="e">
        <f>'2017 Crime Clock'!H26</f>
        <v>#DIV/0!</v>
      </c>
      <c r="M25" s="98" t="e">
        <f>'2017 Crime Clock'!I26</f>
        <v>#DIV/0!</v>
      </c>
      <c r="N25" s="98" t="e">
        <f>'2017 Crime Clock'!J26</f>
        <v>#DIV/0!</v>
      </c>
      <c r="O25" s="160"/>
      <c r="P25" s="161"/>
    </row>
    <row r="26" spans="1:16" s="92" customFormat="1" x14ac:dyDescent="0.25">
      <c r="A26" s="132" t="s">
        <v>159</v>
      </c>
      <c r="B26" s="137"/>
      <c r="C26" s="152"/>
      <c r="D26" s="154"/>
      <c r="E26" s="94" t="e">
        <f t="shared" si="1"/>
        <v>#DIV/0!</v>
      </c>
      <c r="F26" s="156"/>
      <c r="G26" s="156"/>
      <c r="H26" s="96">
        <v>7577</v>
      </c>
      <c r="I26" s="96">
        <f t="shared" si="4"/>
        <v>-7577</v>
      </c>
      <c r="J26" s="97">
        <f t="shared" si="3"/>
        <v>-1</v>
      </c>
      <c r="K26" s="165"/>
      <c r="L26" s="165"/>
      <c r="M26" s="165"/>
      <c r="N26" s="165"/>
      <c r="O26" s="160"/>
      <c r="P26" s="161"/>
    </row>
    <row r="27" spans="1:16" s="92" customFormat="1" x14ac:dyDescent="0.25">
      <c r="A27" s="132" t="s">
        <v>160</v>
      </c>
      <c r="B27" s="137"/>
      <c r="C27" s="152"/>
      <c r="D27" s="154"/>
      <c r="E27" s="94" t="e">
        <f t="shared" si="1"/>
        <v>#DIV/0!</v>
      </c>
      <c r="F27" s="156"/>
      <c r="G27" s="156"/>
      <c r="H27" s="96">
        <v>2279</v>
      </c>
      <c r="I27" s="96">
        <f t="shared" si="4"/>
        <v>-2279</v>
      </c>
      <c r="J27" s="97">
        <f t="shared" si="3"/>
        <v>-1</v>
      </c>
      <c r="K27" s="165"/>
      <c r="L27" s="165"/>
      <c r="M27" s="165"/>
      <c r="N27" s="165"/>
      <c r="O27" s="160"/>
      <c r="P27" s="161"/>
    </row>
    <row r="28" spans="1:16" s="92" customFormat="1" x14ac:dyDescent="0.25">
      <c r="A28" s="147" t="s">
        <v>59</v>
      </c>
      <c r="B28" s="137"/>
      <c r="C28" s="116"/>
      <c r="D28" s="94" t="e">
        <f t="shared" ref="D28" si="5">C28/B28</f>
        <v>#DIV/0!</v>
      </c>
      <c r="E28" s="94" t="e">
        <f t="shared" si="1"/>
        <v>#DIV/0!</v>
      </c>
      <c r="F28" s="156"/>
      <c r="G28" s="156"/>
      <c r="H28" s="96">
        <v>28447</v>
      </c>
      <c r="I28" s="96">
        <f t="shared" si="4"/>
        <v>-28447</v>
      </c>
      <c r="J28" s="97">
        <f t="shared" si="3"/>
        <v>-1</v>
      </c>
      <c r="K28" s="98" t="e">
        <f>'2017 Crime Clock'!G16</f>
        <v>#DIV/0!</v>
      </c>
      <c r="L28" s="98" t="e">
        <f>'2017 Crime Clock'!H16</f>
        <v>#DIV/0!</v>
      </c>
      <c r="M28" s="98" t="e">
        <f>'2017 Crime Clock'!I16</f>
        <v>#DIV/0!</v>
      </c>
      <c r="N28" s="98" t="e">
        <f>'2017 Crime Clock'!J16</f>
        <v>#DIV/0!</v>
      </c>
      <c r="O28" s="160"/>
      <c r="P28" s="161"/>
    </row>
    <row r="29" spans="1:16" s="92" customFormat="1" x14ac:dyDescent="0.25">
      <c r="A29" s="147" t="s">
        <v>60</v>
      </c>
      <c r="B29" s="137"/>
      <c r="C29" s="152"/>
      <c r="D29" s="154"/>
      <c r="E29" s="94" t="e">
        <f t="shared" si="1"/>
        <v>#DIV/0!</v>
      </c>
      <c r="F29" s="156"/>
      <c r="G29" s="156"/>
      <c r="H29" s="96">
        <v>8600</v>
      </c>
      <c r="I29" s="96">
        <f t="shared" si="4"/>
        <v>-8600</v>
      </c>
      <c r="J29" s="97">
        <f t="shared" si="3"/>
        <v>-1</v>
      </c>
      <c r="K29" s="98" t="e">
        <f>'2017 Crime Clock'!G21</f>
        <v>#DIV/0!</v>
      </c>
      <c r="L29" s="98" t="e">
        <f>'2017 Crime Clock'!H21</f>
        <v>#DIV/0!</v>
      </c>
      <c r="M29" s="98" t="e">
        <f>'2017 Crime Clock'!I21</f>
        <v>#DIV/0!</v>
      </c>
      <c r="N29" s="98" t="e">
        <f>'2017 Crime Clock'!J21</f>
        <v>#DIV/0!</v>
      </c>
      <c r="O29" s="160"/>
      <c r="P29" s="161"/>
    </row>
    <row r="30" spans="1:16" s="92" customFormat="1" x14ac:dyDescent="0.25">
      <c r="A30" s="147" t="s">
        <v>153</v>
      </c>
      <c r="B30" s="150"/>
      <c r="C30" s="96">
        <f>SUM(C31:C32)</f>
        <v>0</v>
      </c>
      <c r="D30" s="154"/>
      <c r="E30" s="94" t="e">
        <f t="shared" si="1"/>
        <v>#DIV/0!</v>
      </c>
      <c r="F30" s="156"/>
      <c r="G30" s="156"/>
      <c r="H30" s="96">
        <f>SUM(H31:H32)</f>
        <v>128576</v>
      </c>
      <c r="I30" s="96">
        <f t="shared" si="4"/>
        <v>-128576</v>
      </c>
      <c r="J30" s="97">
        <f t="shared" si="3"/>
        <v>-1</v>
      </c>
      <c r="K30" s="98" t="e">
        <f>'2017 Crime Clock'!G25</f>
        <v>#DIV/0!</v>
      </c>
      <c r="L30" s="98" t="e">
        <f>'2017 Crime Clock'!H25</f>
        <v>#DIV/0!</v>
      </c>
      <c r="M30" s="98" t="e">
        <f>'2017 Crime Clock'!I25</f>
        <v>#DIV/0!</v>
      </c>
      <c r="N30" s="98" t="e">
        <f>'2017 Crime Clock'!J25</f>
        <v>#DIV/0!</v>
      </c>
      <c r="O30" s="160"/>
      <c r="P30" s="161"/>
    </row>
    <row r="31" spans="1:16" s="92" customFormat="1" x14ac:dyDescent="0.25">
      <c r="A31" s="132" t="s">
        <v>162</v>
      </c>
      <c r="B31" s="150"/>
      <c r="C31" s="116"/>
      <c r="D31" s="154"/>
      <c r="E31" s="94" t="e">
        <f t="shared" si="1"/>
        <v>#DIV/0!</v>
      </c>
      <c r="F31" s="156"/>
      <c r="G31" s="156"/>
      <c r="H31" s="96">
        <v>11597</v>
      </c>
      <c r="I31" s="96">
        <f t="shared" si="4"/>
        <v>-11597</v>
      </c>
      <c r="J31" s="97">
        <f t="shared" si="3"/>
        <v>-1</v>
      </c>
      <c r="K31" s="98" t="e">
        <f>'2017 Crime Clock'!G23</f>
        <v>#DIV/0!</v>
      </c>
      <c r="L31" s="98" t="e">
        <f>'2017 Crime Clock'!H23</f>
        <v>#DIV/0!</v>
      </c>
      <c r="M31" s="98" t="e">
        <f>'2017 Crime Clock'!I23</f>
        <v>#DIV/0!</v>
      </c>
      <c r="N31" s="98" t="e">
        <f>'2017 Crime Clock'!J23</f>
        <v>#DIV/0!</v>
      </c>
      <c r="O31" s="160"/>
      <c r="P31" s="161"/>
    </row>
    <row r="32" spans="1:16" s="92" customFormat="1" x14ac:dyDescent="0.25">
      <c r="A32" s="132" t="s">
        <v>163</v>
      </c>
      <c r="B32" s="150"/>
      <c r="C32" s="116"/>
      <c r="D32" s="154"/>
      <c r="E32" s="94" t="e">
        <f t="shared" si="1"/>
        <v>#DIV/0!</v>
      </c>
      <c r="F32" s="156"/>
      <c r="G32" s="156"/>
      <c r="H32" s="96">
        <v>116979</v>
      </c>
      <c r="I32" s="96">
        <f t="shared" si="4"/>
        <v>-116979</v>
      </c>
      <c r="J32" s="97">
        <f t="shared" si="3"/>
        <v>-1</v>
      </c>
      <c r="K32" s="98" t="e">
        <f>'2017 Crime Clock'!G24</f>
        <v>#DIV/0!</v>
      </c>
      <c r="L32" s="98" t="e">
        <f>'2017 Crime Clock'!H24</f>
        <v>#DIV/0!</v>
      </c>
      <c r="M32" s="98" t="e">
        <f>'2017 Crime Clock'!I24</f>
        <v>#DIV/0!</v>
      </c>
      <c r="N32" s="98" t="e">
        <f>'2017 Crime Clock'!J24</f>
        <v>#DIV/0!</v>
      </c>
      <c r="O32" s="160"/>
      <c r="P32" s="161"/>
    </row>
    <row r="33" spans="1:16" s="92" customFormat="1" x14ac:dyDescent="0.25">
      <c r="A33" s="147" t="s">
        <v>20</v>
      </c>
      <c r="B33" s="150"/>
      <c r="C33" s="152"/>
      <c r="D33" s="154"/>
      <c r="E33" s="94" t="e">
        <f t="shared" si="1"/>
        <v>#DIV/0!</v>
      </c>
      <c r="F33" s="75"/>
      <c r="G33" s="157"/>
      <c r="H33" s="95">
        <v>305292948</v>
      </c>
      <c r="I33" s="95">
        <f t="shared" si="4"/>
        <v>-305292948</v>
      </c>
      <c r="J33" s="97">
        <f t="shared" si="3"/>
        <v>-1</v>
      </c>
      <c r="K33" s="165"/>
      <c r="L33" s="165"/>
      <c r="M33" s="165"/>
      <c r="N33" s="165"/>
      <c r="O33" s="160"/>
      <c r="P33" s="161"/>
    </row>
    <row r="34" spans="1:16" s="92" customFormat="1" ht="15.75" thickBot="1" x14ac:dyDescent="0.3">
      <c r="A34" s="148" t="s">
        <v>21</v>
      </c>
      <c r="B34" s="151"/>
      <c r="C34" s="153"/>
      <c r="D34" s="155"/>
      <c r="E34" s="99" t="e">
        <f t="shared" si="1"/>
        <v>#DIV/0!</v>
      </c>
      <c r="F34" s="76"/>
      <c r="G34" s="158"/>
      <c r="H34" s="100">
        <v>87769427</v>
      </c>
      <c r="I34" s="100">
        <f t="shared" si="4"/>
        <v>-87769427</v>
      </c>
      <c r="J34" s="101">
        <f t="shared" si="3"/>
        <v>-1</v>
      </c>
      <c r="K34" s="166"/>
      <c r="L34" s="166"/>
      <c r="M34" s="166"/>
      <c r="N34" s="166"/>
      <c r="O34" s="162"/>
      <c r="P34" s="163"/>
    </row>
    <row r="35" spans="1:16" ht="15.75" thickTop="1" x14ac:dyDescent="0.25"/>
    <row r="36" spans="1:16" x14ac:dyDescent="0.25">
      <c r="A36" s="118" t="s">
        <v>176</v>
      </c>
      <c r="B36" s="77" t="s">
        <v>131</v>
      </c>
    </row>
    <row r="37" spans="1:16" x14ac:dyDescent="0.25">
      <c r="A37" s="118"/>
      <c r="B37" s="77"/>
    </row>
    <row r="38" spans="1:16" s="81" customFormat="1" ht="30.75" thickBot="1" x14ac:dyDescent="0.3">
      <c r="A38" s="102" t="s">
        <v>62</v>
      </c>
      <c r="B38" s="84" t="s">
        <v>64</v>
      </c>
      <c r="C38" s="84" t="s">
        <v>65</v>
      </c>
      <c r="D38" s="84"/>
      <c r="F38" s="84"/>
      <c r="G38" s="84"/>
      <c r="H38" s="85"/>
      <c r="I38" s="85"/>
      <c r="J38" s="84"/>
      <c r="K38" s="103"/>
      <c r="L38" s="103"/>
      <c r="M38" s="103"/>
      <c r="N38" s="103"/>
    </row>
    <row r="39" spans="1:16" ht="15.75" thickTop="1" x14ac:dyDescent="0.25">
      <c r="A39" s="104" t="s">
        <v>66</v>
      </c>
      <c r="B39" s="90">
        <f>B40</f>
        <v>0</v>
      </c>
      <c r="C39" s="105">
        <f>C40</f>
        <v>54654</v>
      </c>
      <c r="E39" s="77"/>
    </row>
    <row r="40" spans="1:16" x14ac:dyDescent="0.25">
      <c r="A40" s="93" t="s">
        <v>63</v>
      </c>
      <c r="B40" s="116"/>
      <c r="C40" s="106">
        <v>54654</v>
      </c>
    </row>
    <row r="41" spans="1:16" x14ac:dyDescent="0.25">
      <c r="A41" s="107" t="s">
        <v>67</v>
      </c>
      <c r="B41" s="96">
        <f>SUM(B42:B43)</f>
        <v>0</v>
      </c>
      <c r="C41" s="106">
        <f>SUM(C42:C43)</f>
        <v>23928</v>
      </c>
    </row>
    <row r="42" spans="1:16" x14ac:dyDescent="0.25">
      <c r="A42" s="93" t="s">
        <v>69</v>
      </c>
      <c r="B42" s="116"/>
      <c r="C42" s="106">
        <v>15636</v>
      </c>
    </row>
    <row r="43" spans="1:16" x14ac:dyDescent="0.25">
      <c r="A43" s="93" t="s">
        <v>68</v>
      </c>
      <c r="B43" s="116"/>
      <c r="C43" s="106">
        <v>8292</v>
      </c>
    </row>
    <row r="44" spans="1:16" x14ac:dyDescent="0.25">
      <c r="A44" s="107" t="s">
        <v>70</v>
      </c>
      <c r="B44" s="96">
        <f>SUM(B45:B54)</f>
        <v>0</v>
      </c>
      <c r="C44" s="106">
        <f>SUM(C45:C54)</f>
        <v>2111967</v>
      </c>
    </row>
    <row r="45" spans="1:16" x14ac:dyDescent="0.25">
      <c r="A45" s="93" t="s">
        <v>71</v>
      </c>
      <c r="B45" s="116"/>
      <c r="C45" s="106">
        <v>15481</v>
      </c>
    </row>
    <row r="46" spans="1:16" x14ac:dyDescent="0.25">
      <c r="A46" s="93" t="s">
        <v>72</v>
      </c>
      <c r="B46" s="116"/>
      <c r="C46" s="119"/>
    </row>
    <row r="47" spans="1:16" x14ac:dyDescent="0.25">
      <c r="A47" s="93" t="s">
        <v>73</v>
      </c>
      <c r="B47" s="116"/>
      <c r="C47" s="119"/>
    </row>
    <row r="48" spans="1:16" x14ac:dyDescent="0.25">
      <c r="A48" s="93" t="s">
        <v>74</v>
      </c>
      <c r="B48" s="116"/>
      <c r="C48" s="106">
        <v>282554</v>
      </c>
    </row>
    <row r="49" spans="1:3" x14ac:dyDescent="0.25">
      <c r="A49" s="93" t="s">
        <v>75</v>
      </c>
      <c r="B49" s="116"/>
      <c r="C49" s="119"/>
    </row>
    <row r="50" spans="1:3" x14ac:dyDescent="0.25">
      <c r="A50" s="93" t="s">
        <v>76</v>
      </c>
      <c r="B50" s="116"/>
      <c r="C50" s="106">
        <v>1562134</v>
      </c>
    </row>
    <row r="51" spans="1:3" x14ac:dyDescent="0.25">
      <c r="A51" s="93" t="s">
        <v>77</v>
      </c>
      <c r="B51" s="116"/>
      <c r="C51" s="106">
        <v>17412</v>
      </c>
    </row>
    <row r="52" spans="1:3" x14ac:dyDescent="0.25">
      <c r="A52" s="93" t="s">
        <v>78</v>
      </c>
      <c r="B52" s="116"/>
      <c r="C52" s="119"/>
    </row>
    <row r="53" spans="1:3" x14ac:dyDescent="0.25">
      <c r="A53" s="93" t="s">
        <v>79</v>
      </c>
      <c r="B53" s="116"/>
      <c r="C53" s="106">
        <v>234386</v>
      </c>
    </row>
    <row r="54" spans="1:3" x14ac:dyDescent="0.25">
      <c r="A54" s="93" t="s">
        <v>80</v>
      </c>
      <c r="B54" s="116"/>
      <c r="C54" s="119"/>
    </row>
    <row r="55" spans="1:3" x14ac:dyDescent="0.25">
      <c r="A55" s="108" t="s">
        <v>81</v>
      </c>
      <c r="B55" s="96">
        <f>B56</f>
        <v>0</v>
      </c>
      <c r="C55" s="106">
        <f>C56</f>
        <v>47936</v>
      </c>
    </row>
    <row r="56" spans="1:3" x14ac:dyDescent="0.25">
      <c r="A56" s="93" t="s">
        <v>82</v>
      </c>
      <c r="B56" s="116"/>
      <c r="C56" s="106">
        <v>47936</v>
      </c>
    </row>
    <row r="57" spans="1:3" x14ac:dyDescent="0.25">
      <c r="A57" s="108" t="s">
        <v>83</v>
      </c>
      <c r="B57" s="96">
        <f>SUM(B58:B61)</f>
        <v>0</v>
      </c>
      <c r="C57" s="106">
        <f>SUM(C58:C61)</f>
        <v>54044</v>
      </c>
    </row>
    <row r="58" spans="1:3" x14ac:dyDescent="0.25">
      <c r="A58" s="93" t="s">
        <v>84</v>
      </c>
      <c r="B58" s="116"/>
      <c r="C58" s="106">
        <v>2364</v>
      </c>
    </row>
    <row r="59" spans="1:3" x14ac:dyDescent="0.25">
      <c r="A59" s="93" t="s">
        <v>85</v>
      </c>
      <c r="B59" s="116"/>
      <c r="C59" s="106">
        <v>26414</v>
      </c>
    </row>
    <row r="60" spans="1:3" x14ac:dyDescent="0.25">
      <c r="A60" s="93" t="s">
        <v>86</v>
      </c>
      <c r="B60" s="116"/>
      <c r="C60" s="106">
        <v>20817</v>
      </c>
    </row>
    <row r="61" spans="1:3" x14ac:dyDescent="0.25">
      <c r="A61" s="93" t="s">
        <v>129</v>
      </c>
      <c r="B61" s="116"/>
      <c r="C61" s="106">
        <v>4449</v>
      </c>
    </row>
    <row r="62" spans="1:3" x14ac:dyDescent="0.25">
      <c r="A62" s="108" t="s">
        <v>87</v>
      </c>
      <c r="B62" s="96">
        <f>B63</f>
        <v>0</v>
      </c>
      <c r="C62" s="106">
        <f>C63</f>
        <v>840</v>
      </c>
    </row>
    <row r="63" spans="1:3" x14ac:dyDescent="0.25">
      <c r="A63" s="93" t="s">
        <v>88</v>
      </c>
      <c r="B63" s="116"/>
      <c r="C63" s="106">
        <v>840</v>
      </c>
    </row>
    <row r="64" spans="1:3" x14ac:dyDescent="0.25">
      <c r="A64" s="108" t="s">
        <v>89</v>
      </c>
      <c r="B64" s="96">
        <f>B65</f>
        <v>0</v>
      </c>
      <c r="C64" s="106">
        <f>C65</f>
        <v>2036</v>
      </c>
    </row>
    <row r="65" spans="1:3" x14ac:dyDescent="0.25">
      <c r="A65" s="93" t="s">
        <v>90</v>
      </c>
      <c r="B65" s="116"/>
      <c r="C65" s="106">
        <v>2036</v>
      </c>
    </row>
    <row r="66" spans="1:3" x14ac:dyDescent="0.25">
      <c r="A66" s="108" t="s">
        <v>91</v>
      </c>
      <c r="B66" s="96">
        <f>SUM(B67:B69)</f>
        <v>0</v>
      </c>
      <c r="C66" s="106">
        <f>SUM(C67:C69)</f>
        <v>17553</v>
      </c>
    </row>
    <row r="67" spans="1:3" x14ac:dyDescent="0.25">
      <c r="A67" s="93" t="s">
        <v>92</v>
      </c>
      <c r="B67" s="116"/>
      <c r="C67" s="106">
        <v>9409</v>
      </c>
    </row>
    <row r="68" spans="1:3" x14ac:dyDescent="0.25">
      <c r="A68" s="93" t="s">
        <v>93</v>
      </c>
      <c r="B68" s="116"/>
      <c r="C68" s="119"/>
    </row>
    <row r="69" spans="1:3" x14ac:dyDescent="0.25">
      <c r="A69" s="93" t="s">
        <v>94</v>
      </c>
      <c r="B69" s="116"/>
      <c r="C69" s="106">
        <v>8144</v>
      </c>
    </row>
    <row r="70" spans="1:3" x14ac:dyDescent="0.25">
      <c r="A70" s="108" t="s">
        <v>95</v>
      </c>
      <c r="B70" s="96">
        <f>B71</f>
        <v>0</v>
      </c>
      <c r="C70" s="119"/>
    </row>
    <row r="71" spans="1:3" x14ac:dyDescent="0.25">
      <c r="A71" s="93" t="s">
        <v>96</v>
      </c>
      <c r="B71" s="116"/>
      <c r="C71" s="106">
        <v>6101</v>
      </c>
    </row>
    <row r="72" spans="1:3" x14ac:dyDescent="0.25">
      <c r="A72" s="108" t="s">
        <v>97</v>
      </c>
      <c r="B72" s="96">
        <f>B73</f>
        <v>0</v>
      </c>
      <c r="C72" s="119"/>
    </row>
    <row r="73" spans="1:3" x14ac:dyDescent="0.25">
      <c r="A73" s="93" t="s">
        <v>98</v>
      </c>
      <c r="B73" s="116"/>
      <c r="C73" s="106">
        <v>5171</v>
      </c>
    </row>
    <row r="74" spans="1:3" x14ac:dyDescent="0.25">
      <c r="A74" s="108" t="s">
        <v>99</v>
      </c>
      <c r="B74" s="96">
        <f>SUM(B75:B76)</f>
        <v>0</v>
      </c>
      <c r="C74" s="119"/>
    </row>
    <row r="75" spans="1:3" x14ac:dyDescent="0.25">
      <c r="A75" s="93" t="s">
        <v>100</v>
      </c>
      <c r="B75" s="116"/>
      <c r="C75" s="106">
        <v>48994</v>
      </c>
    </row>
    <row r="76" spans="1:3" x14ac:dyDescent="0.25">
      <c r="A76" s="93" t="s">
        <v>101</v>
      </c>
      <c r="B76" s="116"/>
      <c r="C76" s="106">
        <v>3026</v>
      </c>
    </row>
    <row r="77" spans="1:3" x14ac:dyDescent="0.25">
      <c r="A77" s="108" t="s">
        <v>102</v>
      </c>
      <c r="B77" s="96">
        <f>B78</f>
        <v>0</v>
      </c>
      <c r="C77" s="119"/>
    </row>
    <row r="78" spans="1:3" x14ac:dyDescent="0.25">
      <c r="A78" s="93" t="s">
        <v>103</v>
      </c>
      <c r="B78" s="116"/>
      <c r="C78" s="106">
        <v>4458</v>
      </c>
    </row>
    <row r="79" spans="1:3" x14ac:dyDescent="0.25">
      <c r="A79" s="108" t="s">
        <v>104</v>
      </c>
      <c r="B79" s="96">
        <f>B80</f>
        <v>0</v>
      </c>
      <c r="C79" s="106">
        <f>C80</f>
        <v>42137</v>
      </c>
    </row>
    <row r="80" spans="1:3" x14ac:dyDescent="0.25">
      <c r="A80" s="93" t="s">
        <v>105</v>
      </c>
      <c r="B80" s="116"/>
      <c r="C80" s="106">
        <v>42137</v>
      </c>
    </row>
    <row r="81" spans="1:3" x14ac:dyDescent="0.25">
      <c r="A81" s="108" t="s">
        <v>106</v>
      </c>
      <c r="B81" s="96">
        <f>SUM(B82:B83)</f>
        <v>0</v>
      </c>
      <c r="C81" s="106">
        <f>SUM(C82:C83)</f>
        <v>6727</v>
      </c>
    </row>
    <row r="82" spans="1:3" x14ac:dyDescent="0.25">
      <c r="A82" s="93" t="s">
        <v>107</v>
      </c>
      <c r="B82" s="116"/>
      <c r="C82" s="106">
        <v>1904</v>
      </c>
    </row>
    <row r="83" spans="1:3" x14ac:dyDescent="0.25">
      <c r="A83" s="93" t="s">
        <v>108</v>
      </c>
      <c r="B83" s="96"/>
      <c r="C83" s="106">
        <v>4823</v>
      </c>
    </row>
    <row r="84" spans="1:3" x14ac:dyDescent="0.25">
      <c r="A84" s="108" t="s">
        <v>109</v>
      </c>
      <c r="B84" s="96">
        <f>B85</f>
        <v>0</v>
      </c>
      <c r="C84" s="106">
        <f>C85</f>
        <v>3913</v>
      </c>
    </row>
    <row r="85" spans="1:3" x14ac:dyDescent="0.25">
      <c r="A85" s="93" t="s">
        <v>110</v>
      </c>
      <c r="B85" s="116"/>
      <c r="C85" s="106">
        <v>3913</v>
      </c>
    </row>
    <row r="86" spans="1:3" x14ac:dyDescent="0.25">
      <c r="A86" s="108" t="s">
        <v>111</v>
      </c>
      <c r="B86" s="96">
        <f>SUM(B87:B93)</f>
        <v>0</v>
      </c>
      <c r="C86" s="106">
        <f>SUM(C87:C93)</f>
        <v>447271</v>
      </c>
    </row>
    <row r="87" spans="1:3" x14ac:dyDescent="0.25">
      <c r="A87" s="93" t="s">
        <v>112</v>
      </c>
      <c r="B87" s="116"/>
      <c r="C87" s="106">
        <v>239721</v>
      </c>
    </row>
    <row r="88" spans="1:3" x14ac:dyDescent="0.25">
      <c r="A88" s="93" t="s">
        <v>113</v>
      </c>
      <c r="B88" s="116"/>
      <c r="C88" s="119"/>
    </row>
    <row r="89" spans="1:3" x14ac:dyDescent="0.25">
      <c r="A89" s="93" t="s">
        <v>114</v>
      </c>
      <c r="B89" s="116"/>
      <c r="C89" s="106">
        <v>95815</v>
      </c>
    </row>
    <row r="90" spans="1:3" x14ac:dyDescent="0.25">
      <c r="A90" s="93" t="s">
        <v>115</v>
      </c>
      <c r="B90" s="116"/>
      <c r="C90" s="119"/>
    </row>
    <row r="91" spans="1:3" x14ac:dyDescent="0.25">
      <c r="A91" s="93" t="s">
        <v>116</v>
      </c>
      <c r="B91" s="116"/>
      <c r="C91" s="119"/>
    </row>
    <row r="92" spans="1:3" x14ac:dyDescent="0.25">
      <c r="A92" s="93" t="s">
        <v>117</v>
      </c>
      <c r="B92" s="116"/>
      <c r="C92" s="106">
        <v>111735</v>
      </c>
    </row>
    <row r="93" spans="1:3" x14ac:dyDescent="0.25">
      <c r="A93" s="93" t="s">
        <v>118</v>
      </c>
      <c r="B93" s="116"/>
      <c r="C93" s="119"/>
    </row>
    <row r="94" spans="1:3" x14ac:dyDescent="0.25">
      <c r="A94" s="108" t="s">
        <v>119</v>
      </c>
      <c r="B94" s="96">
        <f>B95</f>
        <v>0</v>
      </c>
      <c r="C94" s="106">
        <f>C95</f>
        <v>10089</v>
      </c>
    </row>
    <row r="95" spans="1:3" x14ac:dyDescent="0.25">
      <c r="A95" s="93" t="s">
        <v>120</v>
      </c>
      <c r="B95" s="116"/>
      <c r="C95" s="106">
        <v>10089</v>
      </c>
    </row>
    <row r="96" spans="1:3" x14ac:dyDescent="0.25">
      <c r="A96" s="108" t="s">
        <v>121</v>
      </c>
      <c r="B96" s="96">
        <f>SUM(B97:B103)</f>
        <v>0</v>
      </c>
      <c r="C96" s="109">
        <f>SUM(C97:C103)</f>
        <v>0</v>
      </c>
    </row>
    <row r="97" spans="1:3" x14ac:dyDescent="0.25">
      <c r="A97" s="93" t="s">
        <v>122</v>
      </c>
      <c r="B97" s="116"/>
      <c r="C97" s="120"/>
    </row>
    <row r="98" spans="1:3" x14ac:dyDescent="0.25">
      <c r="A98" s="93" t="s">
        <v>123</v>
      </c>
      <c r="B98" s="116"/>
      <c r="C98" s="120"/>
    </row>
    <row r="99" spans="1:3" x14ac:dyDescent="0.25">
      <c r="A99" s="93" t="s">
        <v>124</v>
      </c>
      <c r="B99" s="116"/>
      <c r="C99" s="120"/>
    </row>
    <row r="100" spans="1:3" x14ac:dyDescent="0.25">
      <c r="A100" s="93" t="s">
        <v>125</v>
      </c>
      <c r="B100" s="116"/>
      <c r="C100" s="120"/>
    </row>
    <row r="101" spans="1:3" x14ac:dyDescent="0.25">
      <c r="A101" s="93" t="s">
        <v>126</v>
      </c>
      <c r="B101" s="116"/>
      <c r="C101" s="120"/>
    </row>
    <row r="102" spans="1:3" x14ac:dyDescent="0.25">
      <c r="A102" s="93" t="s">
        <v>128</v>
      </c>
      <c r="B102" s="116"/>
      <c r="C102" s="120"/>
    </row>
    <row r="103" spans="1:3" ht="15.75" thickBot="1" x14ac:dyDescent="0.3">
      <c r="A103" s="110" t="s">
        <v>127</v>
      </c>
      <c r="B103" s="117"/>
      <c r="C103" s="121"/>
    </row>
    <row r="104" spans="1:3" ht="15.75" thickTop="1" x14ac:dyDescent="0.25"/>
  </sheetData>
  <sheetProtection sheet="1" objects="1" scenarios="1" selectLockedCells="1"/>
  <mergeCells count="1">
    <mergeCell ref="K4:N4"/>
  </mergeCells>
  <pageMargins left="0.7" right="0.7" top="0.75" bottom="0.75" header="0.3" footer="0.3"/>
  <pageSetup scale="45" orientation="landscape" r:id="rId1"/>
  <rowBreaks count="1" manualBreakCount="1">
    <brk id="35" max="16383" man="1"/>
  </rowBreaks>
  <ignoredErrors>
    <ignoredError sqref="E14 D19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4"/>
  <sheetViews>
    <sheetView zoomScaleNormal="100" workbookViewId="0">
      <pane xSplit="1" ySplit="5" topLeftCell="B9" activePane="bottomRight" state="frozen"/>
      <selection pane="topRight" activeCell="B1" sqref="B1"/>
      <selection pane="bottomLeft" activeCell="A6" sqref="A6"/>
      <selection pane="bottomRight" activeCell="C32" sqref="C32"/>
    </sheetView>
  </sheetViews>
  <sheetFormatPr defaultRowHeight="15" x14ac:dyDescent="0.25"/>
  <cols>
    <col min="1" max="1" width="27.7109375" style="77" customWidth="1"/>
    <col min="2" max="7" width="13.85546875" style="78" customWidth="1"/>
    <col min="8" max="9" width="15.5703125" style="79" customWidth="1"/>
    <col min="10" max="10" width="15.5703125" style="78" customWidth="1"/>
    <col min="11" max="14" width="6.5703125" style="78" customWidth="1"/>
    <col min="15" max="16" width="14" style="77" customWidth="1"/>
    <col min="17" max="16384" width="9.140625" style="77"/>
  </cols>
  <sheetData>
    <row r="1" spans="1:16" ht="15.75" thickBot="1" x14ac:dyDescent="0.3">
      <c r="B1" s="78">
        <v>2014</v>
      </c>
      <c r="C1" s="78">
        <v>2015</v>
      </c>
      <c r="D1" s="78">
        <v>2016</v>
      </c>
      <c r="E1" s="78">
        <v>2017</v>
      </c>
      <c r="F1" s="112">
        <v>2018</v>
      </c>
    </row>
    <row r="2" spans="1:16" ht="16.5" thickTop="1" thickBot="1" x14ac:dyDescent="0.3">
      <c r="A2" s="82" t="s">
        <v>0</v>
      </c>
      <c r="B2" s="83">
        <v>2833013</v>
      </c>
      <c r="C2" s="83">
        <v>2890845</v>
      </c>
      <c r="D2" s="83">
        <v>2940058</v>
      </c>
      <c r="E2" s="113">
        <f>'2017'!F2</f>
        <v>0</v>
      </c>
      <c r="F2" s="130"/>
      <c r="G2" s="123"/>
    </row>
    <row r="3" spans="1:16" ht="15.75" thickTop="1" x14ac:dyDescent="0.25"/>
    <row r="4" spans="1:16" s="84" customFormat="1" ht="30.75" customHeight="1" x14ac:dyDescent="0.25">
      <c r="B4" s="84" t="s">
        <v>56</v>
      </c>
      <c r="C4" s="84" t="s">
        <v>23</v>
      </c>
      <c r="D4" s="84" t="s">
        <v>26</v>
      </c>
      <c r="E4" s="84" t="s">
        <v>132</v>
      </c>
      <c r="F4" s="84" t="s">
        <v>24</v>
      </c>
      <c r="G4" s="84" t="s">
        <v>196</v>
      </c>
      <c r="H4" s="85" t="s">
        <v>22</v>
      </c>
      <c r="I4" s="85" t="s">
        <v>25</v>
      </c>
      <c r="J4" s="84" t="s">
        <v>157</v>
      </c>
      <c r="K4" s="175" t="s">
        <v>27</v>
      </c>
      <c r="L4" s="175"/>
      <c r="M4" s="175"/>
      <c r="N4" s="175"/>
      <c r="O4" s="84" t="s">
        <v>197</v>
      </c>
      <c r="P4" s="84" t="s">
        <v>198</v>
      </c>
    </row>
    <row r="5" spans="1:16" ht="15.75" thickBot="1" x14ac:dyDescent="0.3">
      <c r="A5" s="84"/>
      <c r="E5" s="78" t="s">
        <v>133</v>
      </c>
      <c r="K5" s="78" t="s">
        <v>28</v>
      </c>
      <c r="L5" s="78" t="s">
        <v>29</v>
      </c>
      <c r="M5" s="78" t="s">
        <v>30</v>
      </c>
      <c r="N5" s="78" t="s">
        <v>31</v>
      </c>
      <c r="O5" s="86" t="s">
        <v>132</v>
      </c>
      <c r="P5" s="86" t="s">
        <v>132</v>
      </c>
    </row>
    <row r="6" spans="1:16" ht="15.75" thickTop="1" x14ac:dyDescent="0.25">
      <c r="A6" s="131" t="s">
        <v>2</v>
      </c>
      <c r="B6" s="135">
        <f>SUM(B7:B8)</f>
        <v>0</v>
      </c>
      <c r="C6" s="90">
        <f>SUM(C7:C8)</f>
        <v>0</v>
      </c>
      <c r="D6" s="88" t="e">
        <f>C6/B6</f>
        <v>#DIV/0!</v>
      </c>
      <c r="E6" s="87" t="e">
        <f>B6/($F$2/1000)</f>
        <v>#DIV/0!</v>
      </c>
      <c r="F6" s="89">
        <f>SUM(F7:F8)</f>
        <v>0</v>
      </c>
      <c r="G6" s="126" t="e">
        <f>B6/$B$6</f>
        <v>#DIV/0!</v>
      </c>
      <c r="H6" s="90">
        <f>'2017'!B6</f>
        <v>0</v>
      </c>
      <c r="I6" s="90">
        <f>B6-H6</f>
        <v>0</v>
      </c>
      <c r="J6" s="88" t="e">
        <f>(B6-H6)/H6</f>
        <v>#DIV/0!</v>
      </c>
      <c r="K6" s="91" t="e">
        <f>'2018 Crime Clock'!G13</f>
        <v>#DIV/0!</v>
      </c>
      <c r="L6" s="114" t="e">
        <f>'2018 Crime Clock'!H13</f>
        <v>#DIV/0!</v>
      </c>
      <c r="M6" s="114" t="e">
        <f>'2018 Crime Clock'!I13</f>
        <v>#DIV/0!</v>
      </c>
      <c r="N6" s="114" t="e">
        <f>'2018 Crime Clock'!J13</f>
        <v>#DIV/0!</v>
      </c>
      <c r="O6" s="144"/>
      <c r="P6" s="145"/>
    </row>
    <row r="7" spans="1:16" x14ac:dyDescent="0.25">
      <c r="A7" s="132" t="s">
        <v>3</v>
      </c>
      <c r="B7" s="136">
        <f>SUM(B9:B12)</f>
        <v>0</v>
      </c>
      <c r="C7" s="96">
        <f>SUM(C9:C12)</f>
        <v>0</v>
      </c>
      <c r="D7" s="94" t="e">
        <f t="shared" ref="D7:D19" si="0">C7/B7</f>
        <v>#DIV/0!</v>
      </c>
      <c r="E7" s="94" t="e">
        <f t="shared" ref="E7:E34" si="1">B7/($F$2/1000)</f>
        <v>#DIV/0!</v>
      </c>
      <c r="F7" s="95">
        <f>SUM(F9:F12)</f>
        <v>0</v>
      </c>
      <c r="G7" s="124" t="e">
        <f t="shared" ref="G7:G16" si="2">B7/$B$6</f>
        <v>#DIV/0!</v>
      </c>
      <c r="H7" s="96">
        <f>'2017'!B7</f>
        <v>0</v>
      </c>
      <c r="I7" s="96">
        <f>B7-H7</f>
        <v>0</v>
      </c>
      <c r="J7" s="97" t="e">
        <f t="shared" ref="J7:J34" si="3">(B7-H7)/H7</f>
        <v>#DIV/0!</v>
      </c>
      <c r="K7" s="98" t="e">
        <f>'2018 Crime Clock'!G14</f>
        <v>#DIV/0!</v>
      </c>
      <c r="L7" s="115" t="e">
        <f>'2018 Crime Clock'!H14</f>
        <v>#DIV/0!</v>
      </c>
      <c r="M7" s="115" t="e">
        <f>'2018 Crime Clock'!I14</f>
        <v>#DIV/0!</v>
      </c>
      <c r="N7" s="115" t="e">
        <f>'2018 Crime Clock'!J14</f>
        <v>#DIV/0!</v>
      </c>
      <c r="O7" s="142"/>
      <c r="P7" s="143"/>
    </row>
    <row r="8" spans="1:16" x14ac:dyDescent="0.25">
      <c r="A8" s="132" t="s">
        <v>4</v>
      </c>
      <c r="B8" s="136">
        <f>SUM(B13:B16)</f>
        <v>0</v>
      </c>
      <c r="C8" s="96">
        <f>SUM(C13:C16)</f>
        <v>0</v>
      </c>
      <c r="D8" s="94" t="e">
        <f t="shared" si="0"/>
        <v>#DIV/0!</v>
      </c>
      <c r="E8" s="94" t="e">
        <f t="shared" si="1"/>
        <v>#DIV/0!</v>
      </c>
      <c r="F8" s="95">
        <f>SUM(F13:F16)</f>
        <v>0</v>
      </c>
      <c r="G8" s="124" t="e">
        <f t="shared" si="2"/>
        <v>#DIV/0!</v>
      </c>
      <c r="H8" s="96">
        <f>'2017'!B8</f>
        <v>0</v>
      </c>
      <c r="I8" s="96">
        <f t="shared" ref="I8:I34" si="4">B8-H8</f>
        <v>0</v>
      </c>
      <c r="J8" s="97" t="e">
        <f t="shared" si="3"/>
        <v>#DIV/0!</v>
      </c>
      <c r="K8" s="98" t="e">
        <f>'2018 Crime Clock'!G14</f>
        <v>#DIV/0!</v>
      </c>
      <c r="L8" s="115" t="e">
        <f>'2018 Crime Clock'!H14</f>
        <v>#DIV/0!</v>
      </c>
      <c r="M8" s="115" t="e">
        <f>'2018 Crime Clock'!I14</f>
        <v>#DIV/0!</v>
      </c>
      <c r="N8" s="115" t="e">
        <f>'2018 Crime Clock'!J14</f>
        <v>#DIV/0!</v>
      </c>
      <c r="O8" s="142"/>
      <c r="P8" s="143"/>
    </row>
    <row r="9" spans="1:16" x14ac:dyDescent="0.25">
      <c r="A9" s="133" t="s">
        <v>5</v>
      </c>
      <c r="B9" s="137"/>
      <c r="C9" s="116"/>
      <c r="D9" s="94" t="e">
        <f t="shared" si="0"/>
        <v>#DIV/0!</v>
      </c>
      <c r="E9" s="94" t="e">
        <f t="shared" si="1"/>
        <v>#DIV/0!</v>
      </c>
      <c r="F9" s="75"/>
      <c r="G9" s="125" t="e">
        <f t="shared" si="2"/>
        <v>#DIV/0!</v>
      </c>
      <c r="H9" s="96">
        <f>'2017'!B9</f>
        <v>0</v>
      </c>
      <c r="I9" s="96">
        <f t="shared" si="4"/>
        <v>0</v>
      </c>
      <c r="J9" s="97" t="e">
        <f t="shared" si="3"/>
        <v>#DIV/0!</v>
      </c>
      <c r="K9" s="115" t="e">
        <f>'2018 Crime Clock'!G5</f>
        <v>#DIV/0!</v>
      </c>
      <c r="L9" s="115" t="e">
        <f>'2018 Crime Clock'!H5</f>
        <v>#DIV/0!</v>
      </c>
      <c r="M9" s="115" t="e">
        <f>'2018 Crime Clock'!I5</f>
        <v>#DIV/0!</v>
      </c>
      <c r="N9" s="115" t="e">
        <f>'2018 Crime Clock'!J5</f>
        <v>#DIV/0!</v>
      </c>
      <c r="O9" s="142"/>
      <c r="P9" s="143"/>
    </row>
    <row r="10" spans="1:16" x14ac:dyDescent="0.25">
      <c r="A10" s="133" t="s">
        <v>6</v>
      </c>
      <c r="B10" s="137"/>
      <c r="C10" s="116"/>
      <c r="D10" s="94" t="e">
        <f t="shared" si="0"/>
        <v>#DIV/0!</v>
      </c>
      <c r="E10" s="94" t="e">
        <f t="shared" si="1"/>
        <v>#DIV/0!</v>
      </c>
      <c r="F10" s="75"/>
      <c r="G10" s="125" t="e">
        <f t="shared" si="2"/>
        <v>#DIV/0!</v>
      </c>
      <c r="H10" s="96">
        <f>'2017'!B10</f>
        <v>0</v>
      </c>
      <c r="I10" s="96">
        <f t="shared" si="4"/>
        <v>0</v>
      </c>
      <c r="J10" s="97" t="e">
        <f t="shared" si="3"/>
        <v>#DIV/0!</v>
      </c>
      <c r="K10" s="115" t="e">
        <f>'2018 Crime Clock'!G6</f>
        <v>#DIV/0!</v>
      </c>
      <c r="L10" s="115" t="e">
        <f>'2018 Crime Clock'!H6</f>
        <v>#DIV/0!</v>
      </c>
      <c r="M10" s="115" t="e">
        <f>'2018 Crime Clock'!I6</f>
        <v>#DIV/0!</v>
      </c>
      <c r="N10" s="115" t="e">
        <f>'2018 Crime Clock'!J6</f>
        <v>#DIV/0!</v>
      </c>
      <c r="O10" s="142"/>
      <c r="P10" s="143"/>
    </row>
    <row r="11" spans="1:16" x14ac:dyDescent="0.25">
      <c r="A11" s="133" t="s">
        <v>7</v>
      </c>
      <c r="B11" s="137"/>
      <c r="C11" s="116"/>
      <c r="D11" s="94" t="e">
        <f t="shared" si="0"/>
        <v>#DIV/0!</v>
      </c>
      <c r="E11" s="94" t="e">
        <f t="shared" si="1"/>
        <v>#DIV/0!</v>
      </c>
      <c r="F11" s="75"/>
      <c r="G11" s="125" t="e">
        <f t="shared" si="2"/>
        <v>#DIV/0!</v>
      </c>
      <c r="H11" s="96">
        <f>'2017'!B11</f>
        <v>0</v>
      </c>
      <c r="I11" s="96">
        <f t="shared" si="4"/>
        <v>0</v>
      </c>
      <c r="J11" s="97" t="e">
        <f t="shared" si="3"/>
        <v>#DIV/0!</v>
      </c>
      <c r="K11" s="115" t="e">
        <f>'2018 Crime Clock'!G7</f>
        <v>#DIV/0!</v>
      </c>
      <c r="L11" s="115" t="e">
        <f>'2018 Crime Clock'!H7</f>
        <v>#DIV/0!</v>
      </c>
      <c r="M11" s="115" t="e">
        <f>'2018 Crime Clock'!I7</f>
        <v>#DIV/0!</v>
      </c>
      <c r="N11" s="115" t="e">
        <f>'2018 Crime Clock'!J7</f>
        <v>#DIV/0!</v>
      </c>
      <c r="O11" s="142"/>
      <c r="P11" s="143"/>
    </row>
    <row r="12" spans="1:16" x14ac:dyDescent="0.25">
      <c r="A12" s="133" t="s">
        <v>8</v>
      </c>
      <c r="B12" s="137"/>
      <c r="C12" s="116"/>
      <c r="D12" s="94" t="e">
        <f t="shared" si="0"/>
        <v>#DIV/0!</v>
      </c>
      <c r="E12" s="94" t="e">
        <f t="shared" si="1"/>
        <v>#DIV/0!</v>
      </c>
      <c r="F12" s="75"/>
      <c r="G12" s="125" t="e">
        <f t="shared" si="2"/>
        <v>#DIV/0!</v>
      </c>
      <c r="H12" s="96">
        <f>'2017'!B12</f>
        <v>0</v>
      </c>
      <c r="I12" s="96">
        <f t="shared" si="4"/>
        <v>0</v>
      </c>
      <c r="J12" s="97" t="e">
        <f t="shared" si="3"/>
        <v>#DIV/0!</v>
      </c>
      <c r="K12" s="115" t="e">
        <f>'2018 Crime Clock'!G8</f>
        <v>#DIV/0!</v>
      </c>
      <c r="L12" s="115" t="e">
        <f>'2018 Crime Clock'!H8</f>
        <v>#DIV/0!</v>
      </c>
      <c r="M12" s="115" t="e">
        <f>'2018 Crime Clock'!I8</f>
        <v>#DIV/0!</v>
      </c>
      <c r="N12" s="115" t="e">
        <f>'2018 Crime Clock'!J8</f>
        <v>#DIV/0!</v>
      </c>
      <c r="O12" s="142"/>
      <c r="P12" s="143"/>
    </row>
    <row r="13" spans="1:16" x14ac:dyDescent="0.25">
      <c r="A13" s="133" t="s">
        <v>9</v>
      </c>
      <c r="B13" s="137"/>
      <c r="C13" s="116"/>
      <c r="D13" s="94" t="e">
        <f t="shared" si="0"/>
        <v>#DIV/0!</v>
      </c>
      <c r="E13" s="94" t="e">
        <f t="shared" si="1"/>
        <v>#DIV/0!</v>
      </c>
      <c r="F13" s="75"/>
      <c r="G13" s="125" t="e">
        <f t="shared" si="2"/>
        <v>#DIV/0!</v>
      </c>
      <c r="H13" s="96">
        <f>'2017'!B13</f>
        <v>0</v>
      </c>
      <c r="I13" s="96">
        <f t="shared" si="4"/>
        <v>0</v>
      </c>
      <c r="J13" s="97" t="e">
        <f t="shared" si="3"/>
        <v>#DIV/0!</v>
      </c>
      <c r="K13" s="115" t="e">
        <f>'2018 Crime Clock'!G9</f>
        <v>#DIV/0!</v>
      </c>
      <c r="L13" s="115" t="e">
        <f>'2018 Crime Clock'!H9</f>
        <v>#DIV/0!</v>
      </c>
      <c r="M13" s="115" t="e">
        <f>'2018 Crime Clock'!I9</f>
        <v>#DIV/0!</v>
      </c>
      <c r="N13" s="115" t="e">
        <f>'2018 Crime Clock'!J9</f>
        <v>#DIV/0!</v>
      </c>
      <c r="O13" s="142"/>
      <c r="P13" s="143"/>
    </row>
    <row r="14" spans="1:16" x14ac:dyDescent="0.25">
      <c r="A14" s="133" t="s">
        <v>10</v>
      </c>
      <c r="B14" s="137"/>
      <c r="C14" s="116"/>
      <c r="D14" s="94" t="e">
        <f t="shared" si="0"/>
        <v>#DIV/0!</v>
      </c>
      <c r="E14" s="94" t="e">
        <f t="shared" si="1"/>
        <v>#DIV/0!</v>
      </c>
      <c r="F14" s="75"/>
      <c r="G14" s="125" t="e">
        <f t="shared" si="2"/>
        <v>#DIV/0!</v>
      </c>
      <c r="H14" s="96">
        <f>'2017'!B14</f>
        <v>0</v>
      </c>
      <c r="I14" s="96">
        <f t="shared" si="4"/>
        <v>0</v>
      </c>
      <c r="J14" s="97" t="e">
        <f t="shared" si="3"/>
        <v>#DIV/0!</v>
      </c>
      <c r="K14" s="115" t="e">
        <f>'2018 Crime Clock'!G10</f>
        <v>#DIV/0!</v>
      </c>
      <c r="L14" s="115" t="e">
        <f>'2018 Crime Clock'!H10</f>
        <v>#DIV/0!</v>
      </c>
      <c r="M14" s="115" t="e">
        <f>'2018 Crime Clock'!I10</f>
        <v>#DIV/0!</v>
      </c>
      <c r="N14" s="115" t="e">
        <f>'2018 Crime Clock'!J10</f>
        <v>#DIV/0!</v>
      </c>
      <c r="O14" s="142"/>
      <c r="P14" s="143"/>
    </row>
    <row r="15" spans="1:16" x14ac:dyDescent="0.25">
      <c r="A15" s="133" t="s">
        <v>12</v>
      </c>
      <c r="B15" s="137"/>
      <c r="C15" s="116"/>
      <c r="D15" s="94" t="e">
        <f t="shared" si="0"/>
        <v>#DIV/0!</v>
      </c>
      <c r="E15" s="94" t="e">
        <f t="shared" si="1"/>
        <v>#DIV/0!</v>
      </c>
      <c r="F15" s="75"/>
      <c r="G15" s="125" t="e">
        <f t="shared" si="2"/>
        <v>#DIV/0!</v>
      </c>
      <c r="H15" s="96">
        <f>'2017'!B15</f>
        <v>0</v>
      </c>
      <c r="I15" s="96">
        <f t="shared" si="4"/>
        <v>0</v>
      </c>
      <c r="J15" s="97" t="e">
        <f t="shared" si="3"/>
        <v>#DIV/0!</v>
      </c>
      <c r="K15" s="115" t="e">
        <f>'2018 Crime Clock'!G11</f>
        <v>#DIV/0!</v>
      </c>
      <c r="L15" s="115" t="e">
        <f>'2018 Crime Clock'!H11</f>
        <v>#DIV/0!</v>
      </c>
      <c r="M15" s="115" t="e">
        <f>'2018 Crime Clock'!I11</f>
        <v>#DIV/0!</v>
      </c>
      <c r="N15" s="115" t="e">
        <f>'2018 Crime Clock'!J11</f>
        <v>#DIV/0!</v>
      </c>
      <c r="O15" s="142"/>
      <c r="P15" s="143"/>
    </row>
    <row r="16" spans="1:16" x14ac:dyDescent="0.25">
      <c r="A16" s="133" t="s">
        <v>13</v>
      </c>
      <c r="B16" s="137"/>
      <c r="C16" s="116"/>
      <c r="D16" s="94" t="e">
        <f t="shared" si="0"/>
        <v>#DIV/0!</v>
      </c>
      <c r="E16" s="94" t="e">
        <f t="shared" si="1"/>
        <v>#DIV/0!</v>
      </c>
      <c r="F16" s="75"/>
      <c r="G16" s="125" t="e">
        <f t="shared" si="2"/>
        <v>#DIV/0!</v>
      </c>
      <c r="H16" s="96">
        <f>'2017'!B16</f>
        <v>0</v>
      </c>
      <c r="I16" s="96">
        <f t="shared" si="4"/>
        <v>0</v>
      </c>
      <c r="J16" s="97" t="e">
        <f t="shared" si="3"/>
        <v>#DIV/0!</v>
      </c>
      <c r="K16" s="115" t="e">
        <f>'2018 Crime Clock'!G12</f>
        <v>#DIV/0!</v>
      </c>
      <c r="L16" s="115" t="e">
        <f>'2018 Crime Clock'!H12</f>
        <v>#DIV/0!</v>
      </c>
      <c r="M16" s="115" t="e">
        <f>'2018 Crime Clock'!I12</f>
        <v>#DIV/0!</v>
      </c>
      <c r="N16" s="115" t="e">
        <f>'2018 Crime Clock'!J12</f>
        <v>#DIV/0!</v>
      </c>
      <c r="O16" s="142"/>
      <c r="P16" s="143"/>
    </row>
    <row r="17" spans="1:16" x14ac:dyDescent="0.25">
      <c r="A17" s="133" t="s">
        <v>14</v>
      </c>
      <c r="B17" s="137"/>
      <c r="C17" s="116"/>
      <c r="D17" s="94" t="e">
        <f t="shared" si="0"/>
        <v>#DIV/0!</v>
      </c>
      <c r="E17" s="94" t="e">
        <f t="shared" si="1"/>
        <v>#DIV/0!</v>
      </c>
      <c r="F17" s="156"/>
      <c r="G17" s="156"/>
      <c r="H17" s="96">
        <f>'2017'!B17</f>
        <v>0</v>
      </c>
      <c r="I17" s="96">
        <f t="shared" si="4"/>
        <v>0</v>
      </c>
      <c r="J17" s="97" t="e">
        <f t="shared" si="3"/>
        <v>#DIV/0!</v>
      </c>
      <c r="K17" s="98" t="e">
        <f>'2018 Crime Clock'!G17</f>
        <v>#DIV/0!</v>
      </c>
      <c r="L17" s="115" t="e">
        <f>'2018 Crime Clock'!H17</f>
        <v>#DIV/0!</v>
      </c>
      <c r="M17" s="115" t="e">
        <f>'2018 Crime Clock'!I17</f>
        <v>#DIV/0!</v>
      </c>
      <c r="N17" s="115" t="e">
        <f>'2018 Crime Clock'!J17</f>
        <v>#DIV/0!</v>
      </c>
      <c r="O17" s="160"/>
      <c r="P17" s="161"/>
    </row>
    <row r="18" spans="1:16" x14ac:dyDescent="0.25">
      <c r="A18" s="133" t="s">
        <v>15</v>
      </c>
      <c r="B18" s="137"/>
      <c r="C18" s="116"/>
      <c r="D18" s="94" t="e">
        <f t="shared" si="0"/>
        <v>#DIV/0!</v>
      </c>
      <c r="E18" s="94" t="e">
        <f t="shared" si="1"/>
        <v>#DIV/0!</v>
      </c>
      <c r="F18" s="156"/>
      <c r="G18" s="156"/>
      <c r="H18" s="96">
        <f>'2017'!B18</f>
        <v>0</v>
      </c>
      <c r="I18" s="96">
        <f t="shared" si="4"/>
        <v>0</v>
      </c>
      <c r="J18" s="97" t="e">
        <f t="shared" si="3"/>
        <v>#DIV/0!</v>
      </c>
      <c r="K18" s="98" t="e">
        <f>'2018 Crime Clock'!G19</f>
        <v>#DIV/0!</v>
      </c>
      <c r="L18" s="115" t="e">
        <f>'2018 Crime Clock'!H19</f>
        <v>#DIV/0!</v>
      </c>
      <c r="M18" s="115" t="e">
        <f>'2018 Crime Clock'!I19</f>
        <v>#DIV/0!</v>
      </c>
      <c r="N18" s="115" t="e">
        <f>'2018 Crime Clock'!J19</f>
        <v>#DIV/0!</v>
      </c>
      <c r="O18" s="142"/>
      <c r="P18" s="143"/>
    </row>
    <row r="19" spans="1:16" x14ac:dyDescent="0.25">
      <c r="A19" s="133" t="s">
        <v>16</v>
      </c>
      <c r="B19" s="137"/>
      <c r="C19" s="116"/>
      <c r="D19" s="94" t="e">
        <f t="shared" si="0"/>
        <v>#DIV/0!</v>
      </c>
      <c r="E19" s="94" t="e">
        <f t="shared" si="1"/>
        <v>#DIV/0!</v>
      </c>
      <c r="F19" s="156"/>
      <c r="G19" s="156"/>
      <c r="H19" s="96">
        <f>'2017'!B19</f>
        <v>0</v>
      </c>
      <c r="I19" s="96">
        <f t="shared" si="4"/>
        <v>0</v>
      </c>
      <c r="J19" s="97" t="e">
        <f t="shared" si="3"/>
        <v>#DIV/0!</v>
      </c>
      <c r="K19" s="98" t="e">
        <f>'2018 Crime Clock'!G22</f>
        <v>#DIV/0!</v>
      </c>
      <c r="L19" s="115" t="e">
        <f>'2018 Crime Clock'!H22</f>
        <v>#DIV/0!</v>
      </c>
      <c r="M19" s="115" t="e">
        <f>'2018 Crime Clock'!I22</f>
        <v>#DIV/0!</v>
      </c>
      <c r="N19" s="115" t="e">
        <f>'2018 Crime Clock'!J22</f>
        <v>#DIV/0!</v>
      </c>
      <c r="O19" s="160"/>
      <c r="P19" s="161"/>
    </row>
    <row r="20" spans="1:16" x14ac:dyDescent="0.25">
      <c r="A20" s="133" t="s">
        <v>61</v>
      </c>
      <c r="B20" s="136">
        <f>SUM(B21:B22)</f>
        <v>0</v>
      </c>
      <c r="C20" s="152"/>
      <c r="D20" s="154"/>
      <c r="E20" s="94" t="e">
        <f t="shared" si="1"/>
        <v>#DIV/0!</v>
      </c>
      <c r="F20" s="156"/>
      <c r="G20" s="156"/>
      <c r="H20" s="96">
        <f>'2017'!B20</f>
        <v>0</v>
      </c>
      <c r="I20" s="96">
        <f t="shared" si="4"/>
        <v>0</v>
      </c>
      <c r="J20" s="97" t="e">
        <f t="shared" si="3"/>
        <v>#DIV/0!</v>
      </c>
      <c r="K20" s="159"/>
      <c r="L20" s="159"/>
      <c r="M20" s="159"/>
      <c r="N20" s="159"/>
      <c r="O20" s="160"/>
      <c r="P20" s="161"/>
    </row>
    <row r="21" spans="1:16" x14ac:dyDescent="0.25">
      <c r="A21" s="132" t="s">
        <v>17</v>
      </c>
      <c r="B21" s="137"/>
      <c r="C21" s="152"/>
      <c r="D21" s="154"/>
      <c r="E21" s="94" t="e">
        <f t="shared" si="1"/>
        <v>#DIV/0!</v>
      </c>
      <c r="F21" s="156"/>
      <c r="G21" s="156"/>
      <c r="H21" s="96">
        <f>'2017'!B21</f>
        <v>0</v>
      </c>
      <c r="I21" s="96">
        <f t="shared" si="4"/>
        <v>0</v>
      </c>
      <c r="J21" s="97" t="e">
        <f t="shared" si="3"/>
        <v>#DIV/0!</v>
      </c>
      <c r="K21" s="159"/>
      <c r="L21" s="159"/>
      <c r="M21" s="159"/>
      <c r="N21" s="159"/>
      <c r="O21" s="160"/>
      <c r="P21" s="161"/>
    </row>
    <row r="22" spans="1:16" x14ac:dyDescent="0.25">
      <c r="A22" s="132" t="s">
        <v>18</v>
      </c>
      <c r="B22" s="137"/>
      <c r="C22" s="152"/>
      <c r="D22" s="154"/>
      <c r="E22" s="94" t="e">
        <f t="shared" si="1"/>
        <v>#DIV/0!</v>
      </c>
      <c r="F22" s="156"/>
      <c r="G22" s="156"/>
      <c r="H22" s="96">
        <f>'2017'!B22</f>
        <v>0</v>
      </c>
      <c r="I22" s="96">
        <f t="shared" si="4"/>
        <v>0</v>
      </c>
      <c r="J22" s="97" t="e">
        <f t="shared" si="3"/>
        <v>#DIV/0!</v>
      </c>
      <c r="K22" s="159"/>
      <c r="L22" s="159"/>
      <c r="M22" s="159"/>
      <c r="N22" s="159"/>
      <c r="O22" s="160"/>
      <c r="P22" s="161"/>
    </row>
    <row r="23" spans="1:16" x14ac:dyDescent="0.25">
      <c r="A23" s="133" t="s">
        <v>19</v>
      </c>
      <c r="B23" s="137"/>
      <c r="C23" s="152"/>
      <c r="D23" s="154"/>
      <c r="E23" s="94" t="e">
        <f t="shared" si="1"/>
        <v>#DIV/0!</v>
      </c>
      <c r="F23" s="156"/>
      <c r="G23" s="156"/>
      <c r="H23" s="96">
        <f>'2017'!B23</f>
        <v>0</v>
      </c>
      <c r="I23" s="96">
        <f t="shared" si="4"/>
        <v>0</v>
      </c>
      <c r="J23" s="97" t="e">
        <f t="shared" si="3"/>
        <v>#DIV/0!</v>
      </c>
      <c r="K23" s="98" t="e">
        <f>'2018 Crime Clock'!G20</f>
        <v>#DIV/0!</v>
      </c>
      <c r="L23" s="115" t="e">
        <f>'2018 Crime Clock'!H20</f>
        <v>#DIV/0!</v>
      </c>
      <c r="M23" s="115" t="e">
        <f>'2018 Crime Clock'!I20</f>
        <v>#DIV/0!</v>
      </c>
      <c r="N23" s="115" t="e">
        <f>'2018 Crime Clock'!J20</f>
        <v>#DIV/0!</v>
      </c>
      <c r="O23" s="160"/>
      <c r="P23" s="161"/>
    </row>
    <row r="24" spans="1:16" x14ac:dyDescent="0.25">
      <c r="A24" s="133" t="s">
        <v>57</v>
      </c>
      <c r="B24" s="137"/>
      <c r="C24" s="152"/>
      <c r="D24" s="154"/>
      <c r="E24" s="94" t="e">
        <f t="shared" si="1"/>
        <v>#DIV/0!</v>
      </c>
      <c r="F24" s="156"/>
      <c r="G24" s="156"/>
      <c r="H24" s="96">
        <f>'2017'!B24</f>
        <v>0</v>
      </c>
      <c r="I24" s="96">
        <f t="shared" ref="I24:I32" si="5">B24-H24</f>
        <v>0</v>
      </c>
      <c r="J24" s="97" t="e">
        <f t="shared" si="3"/>
        <v>#DIV/0!</v>
      </c>
      <c r="K24" s="98" t="e">
        <f>'2018 Crime Clock'!G18</f>
        <v>#DIV/0!</v>
      </c>
      <c r="L24" s="115" t="e">
        <f>'2018 Crime Clock'!H18</f>
        <v>#DIV/0!</v>
      </c>
      <c r="M24" s="115" t="e">
        <f>'2018 Crime Clock'!I18</f>
        <v>#DIV/0!</v>
      </c>
      <c r="N24" s="115" t="e">
        <f>'2018 Crime Clock'!J18</f>
        <v>#DIV/0!</v>
      </c>
      <c r="O24" s="160"/>
      <c r="P24" s="161"/>
    </row>
    <row r="25" spans="1:16" x14ac:dyDescent="0.25">
      <c r="A25" s="133" t="s">
        <v>58</v>
      </c>
      <c r="B25" s="136">
        <f>SUM(B26:B27)</f>
        <v>0</v>
      </c>
      <c r="C25" s="152"/>
      <c r="D25" s="154"/>
      <c r="E25" s="94" t="e">
        <f t="shared" si="1"/>
        <v>#DIV/0!</v>
      </c>
      <c r="F25" s="156"/>
      <c r="G25" s="156"/>
      <c r="H25" s="96">
        <f>'2017'!B25</f>
        <v>0</v>
      </c>
      <c r="I25" s="96">
        <f t="shared" si="5"/>
        <v>0</v>
      </c>
      <c r="J25" s="97" t="e">
        <f t="shared" si="3"/>
        <v>#DIV/0!</v>
      </c>
      <c r="K25" s="98" t="e">
        <f>'2018 Crime Clock'!G26</f>
        <v>#DIV/0!</v>
      </c>
      <c r="L25" s="115" t="e">
        <f>'2018 Crime Clock'!H26</f>
        <v>#DIV/0!</v>
      </c>
      <c r="M25" s="115" t="e">
        <f>'2018 Crime Clock'!I26</f>
        <v>#DIV/0!</v>
      </c>
      <c r="N25" s="115" t="e">
        <f>'2018 Crime Clock'!J26</f>
        <v>#DIV/0!</v>
      </c>
      <c r="O25" s="160"/>
      <c r="P25" s="161"/>
    </row>
    <row r="26" spans="1:16" x14ac:dyDescent="0.25">
      <c r="A26" s="132" t="s">
        <v>159</v>
      </c>
      <c r="B26" s="137"/>
      <c r="C26" s="152"/>
      <c r="D26" s="154"/>
      <c r="E26" s="94" t="e">
        <f t="shared" si="1"/>
        <v>#DIV/0!</v>
      </c>
      <c r="F26" s="156"/>
      <c r="G26" s="156"/>
      <c r="H26" s="96">
        <f>'2017'!B26</f>
        <v>0</v>
      </c>
      <c r="I26" s="96">
        <f t="shared" si="5"/>
        <v>0</v>
      </c>
      <c r="J26" s="97" t="e">
        <f t="shared" si="3"/>
        <v>#DIV/0!</v>
      </c>
      <c r="K26" s="165"/>
      <c r="L26" s="165"/>
      <c r="M26" s="165"/>
      <c r="N26" s="165"/>
      <c r="O26" s="160"/>
      <c r="P26" s="161"/>
    </row>
    <row r="27" spans="1:16" x14ac:dyDescent="0.25">
      <c r="A27" s="132" t="s">
        <v>160</v>
      </c>
      <c r="B27" s="137"/>
      <c r="C27" s="152"/>
      <c r="D27" s="154"/>
      <c r="E27" s="94" t="e">
        <f t="shared" si="1"/>
        <v>#DIV/0!</v>
      </c>
      <c r="F27" s="156"/>
      <c r="G27" s="156"/>
      <c r="H27" s="96">
        <f>'2017'!B27</f>
        <v>0</v>
      </c>
      <c r="I27" s="96">
        <f t="shared" si="5"/>
        <v>0</v>
      </c>
      <c r="J27" s="97" t="e">
        <f t="shared" si="3"/>
        <v>#DIV/0!</v>
      </c>
      <c r="K27" s="165"/>
      <c r="L27" s="165"/>
      <c r="M27" s="165"/>
      <c r="N27" s="165"/>
      <c r="O27" s="160"/>
      <c r="P27" s="161"/>
    </row>
    <row r="28" spans="1:16" x14ac:dyDescent="0.25">
      <c r="A28" s="133" t="s">
        <v>59</v>
      </c>
      <c r="B28" s="137"/>
      <c r="C28" s="116"/>
      <c r="D28" s="94" t="e">
        <f t="shared" ref="D28" si="6">C28/B28</f>
        <v>#DIV/0!</v>
      </c>
      <c r="E28" s="94" t="e">
        <f t="shared" si="1"/>
        <v>#DIV/0!</v>
      </c>
      <c r="F28" s="156"/>
      <c r="G28" s="156"/>
      <c r="H28" s="96">
        <f>'2017'!B28</f>
        <v>0</v>
      </c>
      <c r="I28" s="96">
        <f t="shared" si="5"/>
        <v>0</v>
      </c>
      <c r="J28" s="97" t="e">
        <f t="shared" si="3"/>
        <v>#DIV/0!</v>
      </c>
      <c r="K28" s="98" t="e">
        <f>'2018 Crime Clock'!G16</f>
        <v>#DIV/0!</v>
      </c>
      <c r="L28" s="115" t="e">
        <f>'2018 Crime Clock'!H16</f>
        <v>#DIV/0!</v>
      </c>
      <c r="M28" s="115" t="e">
        <f>'2018 Crime Clock'!I16</f>
        <v>#DIV/0!</v>
      </c>
      <c r="N28" s="115" t="e">
        <f>'2018 Crime Clock'!J16</f>
        <v>#DIV/0!</v>
      </c>
      <c r="O28" s="160"/>
      <c r="P28" s="161"/>
    </row>
    <row r="29" spans="1:16" x14ac:dyDescent="0.25">
      <c r="A29" s="133" t="s">
        <v>60</v>
      </c>
      <c r="B29" s="137"/>
      <c r="C29" s="152"/>
      <c r="D29" s="154"/>
      <c r="E29" s="94" t="e">
        <f t="shared" si="1"/>
        <v>#DIV/0!</v>
      </c>
      <c r="F29" s="156"/>
      <c r="G29" s="156"/>
      <c r="H29" s="96">
        <f>'2017'!B29</f>
        <v>0</v>
      </c>
      <c r="I29" s="96">
        <f t="shared" si="5"/>
        <v>0</v>
      </c>
      <c r="J29" s="97" t="e">
        <f t="shared" si="3"/>
        <v>#DIV/0!</v>
      </c>
      <c r="K29" s="98" t="e">
        <f>'2018 Crime Clock'!G21</f>
        <v>#DIV/0!</v>
      </c>
      <c r="L29" s="115" t="e">
        <f>'2018 Crime Clock'!H21</f>
        <v>#DIV/0!</v>
      </c>
      <c r="M29" s="115" t="e">
        <f>'2018 Crime Clock'!I21</f>
        <v>#DIV/0!</v>
      </c>
      <c r="N29" s="115" t="e">
        <f>'2018 Crime Clock'!J21</f>
        <v>#DIV/0!</v>
      </c>
      <c r="O29" s="160"/>
      <c r="P29" s="161"/>
    </row>
    <row r="30" spans="1:16" x14ac:dyDescent="0.25">
      <c r="A30" s="133" t="s">
        <v>153</v>
      </c>
      <c r="B30" s="149"/>
      <c r="C30" s="96">
        <f>SUM(C31:C32)</f>
        <v>0</v>
      </c>
      <c r="D30" s="154"/>
      <c r="E30" s="94" t="e">
        <f t="shared" si="1"/>
        <v>#DIV/0!</v>
      </c>
      <c r="F30" s="156"/>
      <c r="G30" s="156"/>
      <c r="H30" s="96">
        <f>'2017'!B30</f>
        <v>0</v>
      </c>
      <c r="I30" s="96">
        <f t="shared" si="5"/>
        <v>0</v>
      </c>
      <c r="J30" s="97" t="e">
        <f t="shared" si="3"/>
        <v>#DIV/0!</v>
      </c>
      <c r="K30" s="98" t="e">
        <f>'2018 Crime Clock'!G25</f>
        <v>#DIV/0!</v>
      </c>
      <c r="L30" s="98" t="e">
        <f>'2018 Crime Clock'!H25</f>
        <v>#DIV/0!</v>
      </c>
      <c r="M30" s="98" t="e">
        <f>'2018 Crime Clock'!I25</f>
        <v>#DIV/0!</v>
      </c>
      <c r="N30" s="98" t="e">
        <f>'2018 Crime Clock'!J25</f>
        <v>#DIV/0!</v>
      </c>
      <c r="O30" s="160"/>
      <c r="P30" s="161"/>
    </row>
    <row r="31" spans="1:16" x14ac:dyDescent="0.25">
      <c r="A31" s="132" t="s">
        <v>162</v>
      </c>
      <c r="B31" s="149"/>
      <c r="C31" s="116"/>
      <c r="D31" s="154"/>
      <c r="E31" s="94" t="e">
        <f t="shared" si="1"/>
        <v>#DIV/0!</v>
      </c>
      <c r="F31" s="156"/>
      <c r="G31" s="156"/>
      <c r="H31" s="96">
        <f>'2017'!B31</f>
        <v>0</v>
      </c>
      <c r="I31" s="96">
        <f t="shared" si="5"/>
        <v>0</v>
      </c>
      <c r="J31" s="97" t="e">
        <f t="shared" si="3"/>
        <v>#DIV/0!</v>
      </c>
      <c r="K31" s="98" t="e">
        <f>'2018 Crime Clock'!G23</f>
        <v>#DIV/0!</v>
      </c>
      <c r="L31" s="98" t="e">
        <f>'2018 Crime Clock'!H23</f>
        <v>#DIV/0!</v>
      </c>
      <c r="M31" s="98" t="e">
        <f>'2018 Crime Clock'!I23</f>
        <v>#DIV/0!</v>
      </c>
      <c r="N31" s="98" t="e">
        <f>'2018 Crime Clock'!J23</f>
        <v>#DIV/0!</v>
      </c>
      <c r="O31" s="160"/>
      <c r="P31" s="161"/>
    </row>
    <row r="32" spans="1:16" x14ac:dyDescent="0.25">
      <c r="A32" s="132" t="s">
        <v>163</v>
      </c>
      <c r="B32" s="149"/>
      <c r="C32" s="116"/>
      <c r="D32" s="154"/>
      <c r="E32" s="94" t="e">
        <f t="shared" si="1"/>
        <v>#DIV/0!</v>
      </c>
      <c r="F32" s="156"/>
      <c r="G32" s="156"/>
      <c r="H32" s="96">
        <f>'2017'!B32</f>
        <v>0</v>
      </c>
      <c r="I32" s="96">
        <f t="shared" si="5"/>
        <v>0</v>
      </c>
      <c r="J32" s="97" t="e">
        <f t="shared" si="3"/>
        <v>#DIV/0!</v>
      </c>
      <c r="K32" s="98" t="e">
        <f>'2018 Crime Clock'!G24</f>
        <v>#DIV/0!</v>
      </c>
      <c r="L32" s="98" t="e">
        <f>'2018 Crime Clock'!H24</f>
        <v>#DIV/0!</v>
      </c>
      <c r="M32" s="98" t="e">
        <f>'2018 Crime Clock'!I24</f>
        <v>#DIV/0!</v>
      </c>
      <c r="N32" s="98" t="e">
        <f>'2018 Crime Clock'!J24</f>
        <v>#DIV/0!</v>
      </c>
      <c r="O32" s="160"/>
      <c r="P32" s="161"/>
    </row>
    <row r="33" spans="1:16" x14ac:dyDescent="0.25">
      <c r="A33" s="133" t="s">
        <v>20</v>
      </c>
      <c r="B33" s="150"/>
      <c r="C33" s="152"/>
      <c r="D33" s="154"/>
      <c r="E33" s="94" t="e">
        <f t="shared" si="1"/>
        <v>#DIV/0!</v>
      </c>
      <c r="F33" s="75"/>
      <c r="G33" s="157"/>
      <c r="H33" s="95">
        <f>'2017'!B33</f>
        <v>0</v>
      </c>
      <c r="I33" s="95">
        <f t="shared" si="4"/>
        <v>0</v>
      </c>
      <c r="J33" s="97" t="e">
        <f t="shared" si="3"/>
        <v>#DIV/0!</v>
      </c>
      <c r="K33" s="159"/>
      <c r="L33" s="159"/>
      <c r="M33" s="159"/>
      <c r="N33" s="159"/>
      <c r="O33" s="160"/>
      <c r="P33" s="161"/>
    </row>
    <row r="34" spans="1:16" ht="15.75" thickBot="1" x14ac:dyDescent="0.3">
      <c r="A34" s="134" t="s">
        <v>21</v>
      </c>
      <c r="B34" s="151"/>
      <c r="C34" s="153"/>
      <c r="D34" s="155"/>
      <c r="E34" s="99" t="e">
        <f t="shared" si="1"/>
        <v>#DIV/0!</v>
      </c>
      <c r="F34" s="76"/>
      <c r="G34" s="158"/>
      <c r="H34" s="100">
        <f>'2017'!B34</f>
        <v>0</v>
      </c>
      <c r="I34" s="100">
        <f t="shared" si="4"/>
        <v>0</v>
      </c>
      <c r="J34" s="101" t="e">
        <f t="shared" si="3"/>
        <v>#DIV/0!</v>
      </c>
      <c r="K34" s="164"/>
      <c r="L34" s="164"/>
      <c r="M34" s="164"/>
      <c r="N34" s="164"/>
      <c r="O34" s="162"/>
      <c r="P34" s="163"/>
    </row>
    <row r="35" spans="1:16" ht="15.75" thickTop="1" x14ac:dyDescent="0.25"/>
    <row r="36" spans="1:16" x14ac:dyDescent="0.25">
      <c r="A36" s="118" t="s">
        <v>176</v>
      </c>
      <c r="B36" s="77" t="s">
        <v>131</v>
      </c>
    </row>
    <row r="37" spans="1:16" x14ac:dyDescent="0.25">
      <c r="A37" s="118"/>
      <c r="B37" s="77"/>
    </row>
    <row r="38" spans="1:16" ht="30.75" thickBot="1" x14ac:dyDescent="0.3">
      <c r="A38" s="102" t="s">
        <v>62</v>
      </c>
      <c r="B38" s="84" t="s">
        <v>130</v>
      </c>
      <c r="C38" s="84" t="s">
        <v>64</v>
      </c>
      <c r="E38" s="77"/>
      <c r="O38" s="81"/>
      <c r="P38" s="81"/>
    </row>
    <row r="39" spans="1:16" ht="15.75" thickTop="1" x14ac:dyDescent="0.25">
      <c r="A39" s="104" t="s">
        <v>66</v>
      </c>
      <c r="B39" s="90">
        <f>B40</f>
        <v>0</v>
      </c>
      <c r="C39" s="105">
        <f>'2017'!B39</f>
        <v>0</v>
      </c>
      <c r="E39" s="77"/>
      <c r="G39" s="84"/>
    </row>
    <row r="40" spans="1:16" x14ac:dyDescent="0.25">
      <c r="A40" s="93" t="s">
        <v>63</v>
      </c>
      <c r="B40" s="116"/>
      <c r="C40" s="106">
        <f>'2017'!B40</f>
        <v>0</v>
      </c>
    </row>
    <row r="41" spans="1:16" x14ac:dyDescent="0.25">
      <c r="A41" s="107" t="s">
        <v>67</v>
      </c>
      <c r="B41" s="96">
        <f>SUM(B42:B43)</f>
        <v>0</v>
      </c>
      <c r="C41" s="106">
        <f>'2017'!B41</f>
        <v>0</v>
      </c>
    </row>
    <row r="42" spans="1:16" x14ac:dyDescent="0.25">
      <c r="A42" s="93" t="s">
        <v>69</v>
      </c>
      <c r="B42" s="116"/>
      <c r="C42" s="106">
        <f>'2017'!B42</f>
        <v>0</v>
      </c>
    </row>
    <row r="43" spans="1:16" x14ac:dyDescent="0.25">
      <c r="A43" s="93" t="s">
        <v>68</v>
      </c>
      <c r="B43" s="116"/>
      <c r="C43" s="106">
        <f>'2017'!B43</f>
        <v>0</v>
      </c>
    </row>
    <row r="44" spans="1:16" x14ac:dyDescent="0.25">
      <c r="A44" s="107" t="s">
        <v>70</v>
      </c>
      <c r="B44" s="96">
        <f>SUM(B45:B54)</f>
        <v>0</v>
      </c>
      <c r="C44" s="106">
        <f>'2017'!B44</f>
        <v>0</v>
      </c>
    </row>
    <row r="45" spans="1:16" x14ac:dyDescent="0.25">
      <c r="A45" s="93" t="s">
        <v>71</v>
      </c>
      <c r="B45" s="116"/>
      <c r="C45" s="106">
        <f>'2017'!B45</f>
        <v>0</v>
      </c>
    </row>
    <row r="46" spans="1:16" x14ac:dyDescent="0.25">
      <c r="A46" s="93" t="s">
        <v>72</v>
      </c>
      <c r="B46" s="116"/>
      <c r="C46" s="106">
        <f>'2017'!B46</f>
        <v>0</v>
      </c>
    </row>
    <row r="47" spans="1:16" x14ac:dyDescent="0.25">
      <c r="A47" s="93" t="s">
        <v>73</v>
      </c>
      <c r="B47" s="116"/>
      <c r="C47" s="106">
        <f>'2017'!B47</f>
        <v>0</v>
      </c>
    </row>
    <row r="48" spans="1:16" x14ac:dyDescent="0.25">
      <c r="A48" s="93" t="s">
        <v>74</v>
      </c>
      <c r="B48" s="116"/>
      <c r="C48" s="106">
        <f>'2017'!B48</f>
        <v>0</v>
      </c>
    </row>
    <row r="49" spans="1:3" x14ac:dyDescent="0.25">
      <c r="A49" s="93" t="s">
        <v>75</v>
      </c>
      <c r="B49" s="116"/>
      <c r="C49" s="106">
        <f>'2017'!B49</f>
        <v>0</v>
      </c>
    </row>
    <row r="50" spans="1:3" x14ac:dyDescent="0.25">
      <c r="A50" s="93" t="s">
        <v>76</v>
      </c>
      <c r="B50" s="116"/>
      <c r="C50" s="106">
        <f>'2017'!B50</f>
        <v>0</v>
      </c>
    </row>
    <row r="51" spans="1:3" x14ac:dyDescent="0.25">
      <c r="A51" s="93" t="s">
        <v>77</v>
      </c>
      <c r="B51" s="116"/>
      <c r="C51" s="106">
        <f>'2017'!B51</f>
        <v>0</v>
      </c>
    </row>
    <row r="52" spans="1:3" x14ac:dyDescent="0.25">
      <c r="A52" s="93" t="s">
        <v>78</v>
      </c>
      <c r="B52" s="116"/>
      <c r="C52" s="106">
        <f>'2017'!B52</f>
        <v>0</v>
      </c>
    </row>
    <row r="53" spans="1:3" x14ac:dyDescent="0.25">
      <c r="A53" s="93" t="s">
        <v>79</v>
      </c>
      <c r="B53" s="116"/>
      <c r="C53" s="106">
        <f>'2017'!B53</f>
        <v>0</v>
      </c>
    </row>
    <row r="54" spans="1:3" x14ac:dyDescent="0.25">
      <c r="A54" s="93" t="s">
        <v>80</v>
      </c>
      <c r="B54" s="116"/>
      <c r="C54" s="106">
        <f>'2017'!B54</f>
        <v>0</v>
      </c>
    </row>
    <row r="55" spans="1:3" x14ac:dyDescent="0.25">
      <c r="A55" s="108" t="s">
        <v>81</v>
      </c>
      <c r="B55" s="96">
        <f>B56</f>
        <v>0</v>
      </c>
      <c r="C55" s="106">
        <f>'2017'!B55</f>
        <v>0</v>
      </c>
    </row>
    <row r="56" spans="1:3" x14ac:dyDescent="0.25">
      <c r="A56" s="93" t="s">
        <v>82</v>
      </c>
      <c r="B56" s="116"/>
      <c r="C56" s="106">
        <f>'2017'!B56</f>
        <v>0</v>
      </c>
    </row>
    <row r="57" spans="1:3" x14ac:dyDescent="0.25">
      <c r="A57" s="108" t="s">
        <v>83</v>
      </c>
      <c r="B57" s="96">
        <f>SUM(B58:B61)</f>
        <v>0</v>
      </c>
      <c r="C57" s="106">
        <f>'2017'!B57</f>
        <v>0</v>
      </c>
    </row>
    <row r="58" spans="1:3" x14ac:dyDescent="0.25">
      <c r="A58" s="93" t="s">
        <v>84</v>
      </c>
      <c r="B58" s="116"/>
      <c r="C58" s="106">
        <f>'2017'!B58</f>
        <v>0</v>
      </c>
    </row>
    <row r="59" spans="1:3" x14ac:dyDescent="0.25">
      <c r="A59" s="93" t="s">
        <v>85</v>
      </c>
      <c r="B59" s="116"/>
      <c r="C59" s="106">
        <f>'2017'!B59</f>
        <v>0</v>
      </c>
    </row>
    <row r="60" spans="1:3" x14ac:dyDescent="0.25">
      <c r="A60" s="93" t="s">
        <v>86</v>
      </c>
      <c r="B60" s="116"/>
      <c r="C60" s="106">
        <f>'2017'!B60</f>
        <v>0</v>
      </c>
    </row>
    <row r="61" spans="1:3" x14ac:dyDescent="0.25">
      <c r="A61" s="93" t="s">
        <v>129</v>
      </c>
      <c r="B61" s="116"/>
      <c r="C61" s="106">
        <f>'2017'!B61</f>
        <v>0</v>
      </c>
    </row>
    <row r="62" spans="1:3" x14ac:dyDescent="0.25">
      <c r="A62" s="108" t="s">
        <v>87</v>
      </c>
      <c r="B62" s="96">
        <f>B63</f>
        <v>0</v>
      </c>
      <c r="C62" s="106">
        <f>'2017'!B62</f>
        <v>0</v>
      </c>
    </row>
    <row r="63" spans="1:3" x14ac:dyDescent="0.25">
      <c r="A63" s="93" t="s">
        <v>88</v>
      </c>
      <c r="B63" s="116"/>
      <c r="C63" s="106">
        <f>'2017'!B63</f>
        <v>0</v>
      </c>
    </row>
    <row r="64" spans="1:3" x14ac:dyDescent="0.25">
      <c r="A64" s="108" t="s">
        <v>89</v>
      </c>
      <c r="B64" s="96">
        <f>B65</f>
        <v>0</v>
      </c>
      <c r="C64" s="106">
        <f>'2017'!B64</f>
        <v>0</v>
      </c>
    </row>
    <row r="65" spans="1:3" x14ac:dyDescent="0.25">
      <c r="A65" s="93" t="s">
        <v>90</v>
      </c>
      <c r="B65" s="116"/>
      <c r="C65" s="106">
        <f>'2017'!B65</f>
        <v>0</v>
      </c>
    </row>
    <row r="66" spans="1:3" x14ac:dyDescent="0.25">
      <c r="A66" s="108" t="s">
        <v>91</v>
      </c>
      <c r="B66" s="96">
        <f>SUM(B67:B69)</f>
        <v>0</v>
      </c>
      <c r="C66" s="106">
        <f>'2017'!B66</f>
        <v>0</v>
      </c>
    </row>
    <row r="67" spans="1:3" x14ac:dyDescent="0.25">
      <c r="A67" s="93" t="s">
        <v>92</v>
      </c>
      <c r="B67" s="116"/>
      <c r="C67" s="106">
        <f>'2017'!B67</f>
        <v>0</v>
      </c>
    </row>
    <row r="68" spans="1:3" x14ac:dyDescent="0.25">
      <c r="A68" s="93" t="s">
        <v>93</v>
      </c>
      <c r="B68" s="116"/>
      <c r="C68" s="106">
        <f>'2017'!B68</f>
        <v>0</v>
      </c>
    </row>
    <row r="69" spans="1:3" x14ac:dyDescent="0.25">
      <c r="A69" s="93" t="s">
        <v>94</v>
      </c>
      <c r="B69" s="116"/>
      <c r="C69" s="106">
        <f>'2017'!B69</f>
        <v>0</v>
      </c>
    </row>
    <row r="70" spans="1:3" x14ac:dyDescent="0.25">
      <c r="A70" s="108" t="s">
        <v>95</v>
      </c>
      <c r="B70" s="96">
        <f>B71</f>
        <v>0</v>
      </c>
      <c r="C70" s="106">
        <f>'2017'!B70</f>
        <v>0</v>
      </c>
    </row>
    <row r="71" spans="1:3" x14ac:dyDescent="0.25">
      <c r="A71" s="93" t="s">
        <v>96</v>
      </c>
      <c r="B71" s="116"/>
      <c r="C71" s="106">
        <f>'2017'!B71</f>
        <v>0</v>
      </c>
    </row>
    <row r="72" spans="1:3" x14ac:dyDescent="0.25">
      <c r="A72" s="108" t="s">
        <v>97</v>
      </c>
      <c r="B72" s="96">
        <f>B73</f>
        <v>0</v>
      </c>
      <c r="C72" s="106">
        <f>'2017'!B72</f>
        <v>0</v>
      </c>
    </row>
    <row r="73" spans="1:3" x14ac:dyDescent="0.25">
      <c r="A73" s="93" t="s">
        <v>98</v>
      </c>
      <c r="B73" s="116"/>
      <c r="C73" s="106">
        <f>'2017'!B73</f>
        <v>0</v>
      </c>
    </row>
    <row r="74" spans="1:3" x14ac:dyDescent="0.25">
      <c r="A74" s="108" t="s">
        <v>99</v>
      </c>
      <c r="B74" s="96">
        <f>SUM(B75:B76)</f>
        <v>0</v>
      </c>
      <c r="C74" s="106">
        <f>'2017'!B74</f>
        <v>0</v>
      </c>
    </row>
    <row r="75" spans="1:3" x14ac:dyDescent="0.25">
      <c r="A75" s="93" t="s">
        <v>100</v>
      </c>
      <c r="B75" s="116"/>
      <c r="C75" s="106">
        <f>'2017'!B75</f>
        <v>0</v>
      </c>
    </row>
    <row r="76" spans="1:3" x14ac:dyDescent="0.25">
      <c r="A76" s="93" t="s">
        <v>101</v>
      </c>
      <c r="B76" s="116"/>
      <c r="C76" s="106">
        <f>'2017'!B76</f>
        <v>0</v>
      </c>
    </row>
    <row r="77" spans="1:3" x14ac:dyDescent="0.25">
      <c r="A77" s="108" t="s">
        <v>102</v>
      </c>
      <c r="B77" s="96">
        <f>B78</f>
        <v>0</v>
      </c>
      <c r="C77" s="106">
        <f>'2017'!B77</f>
        <v>0</v>
      </c>
    </row>
    <row r="78" spans="1:3" x14ac:dyDescent="0.25">
      <c r="A78" s="93" t="s">
        <v>103</v>
      </c>
      <c r="B78" s="116"/>
      <c r="C78" s="106">
        <f>'2017'!B78</f>
        <v>0</v>
      </c>
    </row>
    <row r="79" spans="1:3" x14ac:dyDescent="0.25">
      <c r="A79" s="108" t="s">
        <v>104</v>
      </c>
      <c r="B79" s="96">
        <f>B80</f>
        <v>0</v>
      </c>
      <c r="C79" s="106">
        <f>'2017'!B79</f>
        <v>0</v>
      </c>
    </row>
    <row r="80" spans="1:3" x14ac:dyDescent="0.25">
      <c r="A80" s="93" t="s">
        <v>105</v>
      </c>
      <c r="B80" s="116"/>
      <c r="C80" s="106">
        <f>'2017'!B80</f>
        <v>0</v>
      </c>
    </row>
    <row r="81" spans="1:3" x14ac:dyDescent="0.25">
      <c r="A81" s="108" t="s">
        <v>106</v>
      </c>
      <c r="B81" s="96">
        <f>SUM(B82:B83)</f>
        <v>0</v>
      </c>
      <c r="C81" s="106">
        <f>'2017'!B81</f>
        <v>0</v>
      </c>
    </row>
    <row r="82" spans="1:3" x14ac:dyDescent="0.25">
      <c r="A82" s="93" t="s">
        <v>107</v>
      </c>
      <c r="B82" s="116"/>
      <c r="C82" s="106">
        <f>'2017'!B82</f>
        <v>0</v>
      </c>
    </row>
    <row r="83" spans="1:3" x14ac:dyDescent="0.25">
      <c r="A83" s="93" t="s">
        <v>108</v>
      </c>
      <c r="B83" s="96"/>
      <c r="C83" s="106">
        <f>'2017'!B83</f>
        <v>0</v>
      </c>
    </row>
    <row r="84" spans="1:3" x14ac:dyDescent="0.25">
      <c r="A84" s="108" t="s">
        <v>109</v>
      </c>
      <c r="B84" s="96">
        <f>B85</f>
        <v>0</v>
      </c>
      <c r="C84" s="106">
        <f>'2017'!B84</f>
        <v>0</v>
      </c>
    </row>
    <row r="85" spans="1:3" x14ac:dyDescent="0.25">
      <c r="A85" s="93" t="s">
        <v>110</v>
      </c>
      <c r="B85" s="116"/>
      <c r="C85" s="106">
        <f>'2017'!B85</f>
        <v>0</v>
      </c>
    </row>
    <row r="86" spans="1:3" x14ac:dyDescent="0.25">
      <c r="A86" s="108" t="s">
        <v>111</v>
      </c>
      <c r="B86" s="96">
        <f>SUM(B87:B93)</f>
        <v>0</v>
      </c>
      <c r="C86" s="106">
        <f>'2017'!B86</f>
        <v>0</v>
      </c>
    </row>
    <row r="87" spans="1:3" x14ac:dyDescent="0.25">
      <c r="A87" s="93" t="s">
        <v>112</v>
      </c>
      <c r="B87" s="116"/>
      <c r="C87" s="106">
        <f>'2017'!B87</f>
        <v>0</v>
      </c>
    </row>
    <row r="88" spans="1:3" x14ac:dyDescent="0.25">
      <c r="A88" s="93" t="s">
        <v>113</v>
      </c>
      <c r="B88" s="116"/>
      <c r="C88" s="106">
        <f>'2017'!B88</f>
        <v>0</v>
      </c>
    </row>
    <row r="89" spans="1:3" x14ac:dyDescent="0.25">
      <c r="A89" s="93" t="s">
        <v>114</v>
      </c>
      <c r="B89" s="116"/>
      <c r="C89" s="106">
        <f>'2017'!B89</f>
        <v>0</v>
      </c>
    </row>
    <row r="90" spans="1:3" x14ac:dyDescent="0.25">
      <c r="A90" s="93" t="s">
        <v>115</v>
      </c>
      <c r="B90" s="116"/>
      <c r="C90" s="106">
        <f>'2017'!B90</f>
        <v>0</v>
      </c>
    </row>
    <row r="91" spans="1:3" x14ac:dyDescent="0.25">
      <c r="A91" s="93" t="s">
        <v>116</v>
      </c>
      <c r="B91" s="116"/>
      <c r="C91" s="106">
        <f>'2017'!B91</f>
        <v>0</v>
      </c>
    </row>
    <row r="92" spans="1:3" x14ac:dyDescent="0.25">
      <c r="A92" s="93" t="s">
        <v>117</v>
      </c>
      <c r="B92" s="116"/>
      <c r="C92" s="106">
        <f>'2017'!B92</f>
        <v>0</v>
      </c>
    </row>
    <row r="93" spans="1:3" x14ac:dyDescent="0.25">
      <c r="A93" s="93" t="s">
        <v>118</v>
      </c>
      <c r="B93" s="116"/>
      <c r="C93" s="106">
        <f>'2017'!B93</f>
        <v>0</v>
      </c>
    </row>
    <row r="94" spans="1:3" x14ac:dyDescent="0.25">
      <c r="A94" s="108" t="s">
        <v>119</v>
      </c>
      <c r="B94" s="96">
        <f>B95</f>
        <v>0</v>
      </c>
      <c r="C94" s="106">
        <f>'2017'!B94</f>
        <v>0</v>
      </c>
    </row>
    <row r="95" spans="1:3" x14ac:dyDescent="0.25">
      <c r="A95" s="93" t="s">
        <v>120</v>
      </c>
      <c r="B95" s="116"/>
      <c r="C95" s="106">
        <f>'2017'!B95</f>
        <v>0</v>
      </c>
    </row>
    <row r="96" spans="1:3" x14ac:dyDescent="0.25">
      <c r="A96" s="108" t="s">
        <v>121</v>
      </c>
      <c r="B96" s="96">
        <f>SUM(B97:B103)</f>
        <v>0</v>
      </c>
      <c r="C96" s="109">
        <f>'2017'!B96</f>
        <v>0</v>
      </c>
    </row>
    <row r="97" spans="1:3" x14ac:dyDescent="0.25">
      <c r="A97" s="93" t="s">
        <v>122</v>
      </c>
      <c r="B97" s="116"/>
      <c r="C97" s="109">
        <f>'2017'!B97</f>
        <v>0</v>
      </c>
    </row>
    <row r="98" spans="1:3" x14ac:dyDescent="0.25">
      <c r="A98" s="93" t="s">
        <v>123</v>
      </c>
      <c r="B98" s="116"/>
      <c r="C98" s="109">
        <f>'2017'!B98</f>
        <v>0</v>
      </c>
    </row>
    <row r="99" spans="1:3" x14ac:dyDescent="0.25">
      <c r="A99" s="93" t="s">
        <v>124</v>
      </c>
      <c r="B99" s="116"/>
      <c r="C99" s="109">
        <f>'2017'!B99</f>
        <v>0</v>
      </c>
    </row>
    <row r="100" spans="1:3" x14ac:dyDescent="0.25">
      <c r="A100" s="93" t="s">
        <v>125</v>
      </c>
      <c r="B100" s="116"/>
      <c r="C100" s="109">
        <f>'2017'!B100</f>
        <v>0</v>
      </c>
    </row>
    <row r="101" spans="1:3" x14ac:dyDescent="0.25">
      <c r="A101" s="93" t="s">
        <v>126</v>
      </c>
      <c r="B101" s="116"/>
      <c r="C101" s="109">
        <f>'2017'!B101</f>
        <v>0</v>
      </c>
    </row>
    <row r="102" spans="1:3" x14ac:dyDescent="0.25">
      <c r="A102" s="93" t="s">
        <v>128</v>
      </c>
      <c r="B102" s="116"/>
      <c r="C102" s="109">
        <f>'2017'!B102</f>
        <v>0</v>
      </c>
    </row>
    <row r="103" spans="1:3" ht="15.75" thickBot="1" x14ac:dyDescent="0.3">
      <c r="A103" s="110" t="s">
        <v>127</v>
      </c>
      <c r="B103" s="117"/>
      <c r="C103" s="111">
        <f>'2017'!B103</f>
        <v>0</v>
      </c>
    </row>
    <row r="104" spans="1:3" ht="15.75" thickTop="1" x14ac:dyDescent="0.25"/>
  </sheetData>
  <sheetProtection sheet="1" objects="1" scenarios="1" selectLockedCells="1"/>
  <mergeCells count="1">
    <mergeCell ref="K4:N4"/>
  </mergeCells>
  <pageMargins left="0.7" right="0.7" top="0.75" bottom="0.75" header="0.3" footer="0.3"/>
  <pageSetup scale="93" orientation="portrait" r:id="rId1"/>
  <colBreaks count="1" manualBreakCount="1">
    <brk id="6" max="1048575" man="1"/>
  </colBreaks>
  <ignoredErrors>
    <ignoredError sqref="L28:N29 L6:N24 L25:N25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8"/>
  <sheetViews>
    <sheetView workbookViewId="0">
      <selection activeCell="K30" sqref="K30"/>
    </sheetView>
  </sheetViews>
  <sheetFormatPr defaultRowHeight="15" x14ac:dyDescent="0.25"/>
  <cols>
    <col min="1" max="1" width="30.85546875" customWidth="1"/>
    <col min="2" max="5" width="12.140625" style="1" bestFit="1" customWidth="1"/>
    <col min="6" max="6" width="14.28515625" style="1" customWidth="1"/>
    <col min="7" max="8" width="9.28515625" style="1" bestFit="1" customWidth="1"/>
    <col min="10" max="11" width="13.85546875" style="1" customWidth="1"/>
  </cols>
  <sheetData>
    <row r="1" spans="1:12" s="52" customFormat="1" ht="30.75" thickBot="1" x14ac:dyDescent="0.3">
      <c r="B1" s="53">
        <v>2012</v>
      </c>
      <c r="C1" s="53">
        <v>2013</v>
      </c>
      <c r="D1" s="53">
        <v>2014</v>
      </c>
      <c r="E1" s="53">
        <v>2015</v>
      </c>
      <c r="F1" s="53">
        <v>2016</v>
      </c>
      <c r="G1" s="53">
        <v>2017</v>
      </c>
      <c r="H1" s="53">
        <v>2018</v>
      </c>
      <c r="J1" s="14" t="s">
        <v>204</v>
      </c>
      <c r="K1" s="14" t="s">
        <v>205</v>
      </c>
    </row>
    <row r="2" spans="1:12" ht="15.75" thickTop="1" x14ac:dyDescent="0.25">
      <c r="A2" s="3" t="s">
        <v>2</v>
      </c>
      <c r="B2" s="11">
        <v>94294</v>
      </c>
      <c r="C2" s="11">
        <v>95220</v>
      </c>
      <c r="D2" s="11">
        <v>92376</v>
      </c>
      <c r="E2" s="11">
        <v>97269</v>
      </c>
      <c r="F2" s="11">
        <f>'2017'!H6</f>
        <v>95675</v>
      </c>
      <c r="G2" s="4">
        <f>'2017'!B6</f>
        <v>0</v>
      </c>
      <c r="H2" s="5">
        <f>'2018'!B6</f>
        <v>0</v>
      </c>
      <c r="J2" s="167">
        <f>SUM(C2:G2)/5</f>
        <v>76108</v>
      </c>
      <c r="K2" s="168">
        <f>SUM(D2:H2)/5</f>
        <v>57064</v>
      </c>
    </row>
    <row r="3" spans="1:12" x14ac:dyDescent="0.25">
      <c r="A3" s="15" t="s">
        <v>3</v>
      </c>
      <c r="B3" s="12">
        <v>16633</v>
      </c>
      <c r="C3" s="12">
        <v>16241</v>
      </c>
      <c r="D3" s="12">
        <v>17936</v>
      </c>
      <c r="E3" s="12">
        <v>20057</v>
      </c>
      <c r="F3" s="12">
        <f>'2017'!H7</f>
        <v>19801</v>
      </c>
      <c r="G3" s="7">
        <f>'2017'!B7</f>
        <v>0</v>
      </c>
      <c r="H3" s="8">
        <f>'2018'!B7</f>
        <v>0</v>
      </c>
      <c r="J3" s="169">
        <f t="shared" ref="J3:J27" si="0">SUM(C3:G3)/5</f>
        <v>14807</v>
      </c>
      <c r="K3" s="170">
        <f t="shared" ref="K3:K27" si="1">SUM(D3:H3)/5</f>
        <v>11558.8</v>
      </c>
    </row>
    <row r="4" spans="1:12" x14ac:dyDescent="0.25">
      <c r="A4" s="15" t="s">
        <v>4</v>
      </c>
      <c r="B4" s="12">
        <v>77661</v>
      </c>
      <c r="C4" s="12">
        <v>78979</v>
      </c>
      <c r="D4" s="12">
        <v>74440</v>
      </c>
      <c r="E4" s="12">
        <v>77212</v>
      </c>
      <c r="F4" s="12">
        <f>'2017'!H8</f>
        <v>75874</v>
      </c>
      <c r="G4" s="7">
        <f>'2017'!B8</f>
        <v>0</v>
      </c>
      <c r="H4" s="8">
        <f>'2018'!B8</f>
        <v>0</v>
      </c>
      <c r="J4" s="169">
        <f t="shared" si="0"/>
        <v>61301</v>
      </c>
      <c r="K4" s="170">
        <f t="shared" si="1"/>
        <v>45505.2</v>
      </c>
    </row>
    <row r="5" spans="1:12" x14ac:dyDescent="0.25">
      <c r="A5" s="6" t="s">
        <v>5</v>
      </c>
      <c r="B5" s="12">
        <v>118</v>
      </c>
      <c r="C5" s="12">
        <v>159</v>
      </c>
      <c r="D5" s="12">
        <v>168</v>
      </c>
      <c r="E5" s="12">
        <v>178</v>
      </c>
      <c r="F5" s="12">
        <f>'2017'!H9</f>
        <v>222</v>
      </c>
      <c r="G5" s="7">
        <f>'2017'!B9</f>
        <v>0</v>
      </c>
      <c r="H5" s="8">
        <f>'2018'!B9</f>
        <v>0</v>
      </c>
      <c r="J5" s="169">
        <f t="shared" si="0"/>
        <v>145.4</v>
      </c>
      <c r="K5" s="170">
        <f t="shared" si="1"/>
        <v>113.6</v>
      </c>
    </row>
    <row r="6" spans="1:12" x14ac:dyDescent="0.25">
      <c r="A6" s="6" t="s">
        <v>6</v>
      </c>
      <c r="B6" s="12">
        <v>923</v>
      </c>
      <c r="C6" s="12">
        <v>1081</v>
      </c>
      <c r="D6" s="12">
        <v>1351</v>
      </c>
      <c r="E6" s="12">
        <v>1686</v>
      </c>
      <c r="F6" s="12">
        <f>'2017'!H10</f>
        <v>1725</v>
      </c>
      <c r="G6" s="7">
        <f>'2017'!B10</f>
        <v>0</v>
      </c>
      <c r="H6" s="8">
        <f>'2018'!B10</f>
        <v>0</v>
      </c>
      <c r="J6" s="169">
        <f t="shared" si="0"/>
        <v>1168.5999999999999</v>
      </c>
      <c r="K6" s="170">
        <f t="shared" si="1"/>
        <v>952.4</v>
      </c>
    </row>
    <row r="7" spans="1:12" x14ac:dyDescent="0.25">
      <c r="A7" s="6" t="s">
        <v>7</v>
      </c>
      <c r="B7" s="12">
        <v>4913</v>
      </c>
      <c r="C7" s="12">
        <v>5179</v>
      </c>
      <c r="D7" s="12">
        <v>5951</v>
      </c>
      <c r="E7" s="12">
        <v>6287</v>
      </c>
      <c r="F7" s="12">
        <f>'2017'!H11</f>
        <v>6343</v>
      </c>
      <c r="G7" s="7">
        <f>'2017'!B11</f>
        <v>0</v>
      </c>
      <c r="H7" s="8">
        <f>'2018'!B11</f>
        <v>0</v>
      </c>
      <c r="J7" s="169">
        <f t="shared" si="0"/>
        <v>4752</v>
      </c>
      <c r="K7" s="170">
        <f t="shared" si="1"/>
        <v>3716.2</v>
      </c>
    </row>
    <row r="8" spans="1:12" x14ac:dyDescent="0.25">
      <c r="A8" s="6" t="s">
        <v>8</v>
      </c>
      <c r="B8" s="12">
        <v>10679</v>
      </c>
      <c r="C8" s="12">
        <v>9822</v>
      </c>
      <c r="D8" s="12">
        <v>10466</v>
      </c>
      <c r="E8" s="12">
        <v>11906</v>
      </c>
      <c r="F8" s="12">
        <f>'2017'!H12</f>
        <v>11511</v>
      </c>
      <c r="G8" s="7">
        <f>'2017'!B12</f>
        <v>0</v>
      </c>
      <c r="H8" s="8">
        <f>'2018'!B12</f>
        <v>0</v>
      </c>
      <c r="J8" s="169">
        <f t="shared" si="0"/>
        <v>8741</v>
      </c>
      <c r="K8" s="170">
        <f t="shared" si="1"/>
        <v>6776.6</v>
      </c>
    </row>
    <row r="9" spans="1:12" x14ac:dyDescent="0.25">
      <c r="A9" s="6" t="s">
        <v>9</v>
      </c>
      <c r="B9" s="12">
        <v>22025</v>
      </c>
      <c r="C9" s="12">
        <v>22913</v>
      </c>
      <c r="D9" s="12">
        <v>21787</v>
      </c>
      <c r="E9" s="12">
        <v>22315</v>
      </c>
      <c r="F9" s="12">
        <f>'2017'!H13</f>
        <v>18814</v>
      </c>
      <c r="G9" s="7">
        <f>'2017'!B13</f>
        <v>0</v>
      </c>
      <c r="H9" s="8">
        <f>'2018'!B13</f>
        <v>0</v>
      </c>
      <c r="J9" s="169">
        <f t="shared" si="0"/>
        <v>17165.8</v>
      </c>
      <c r="K9" s="170">
        <f t="shared" si="1"/>
        <v>12583.2</v>
      </c>
    </row>
    <row r="10" spans="1:12" x14ac:dyDescent="0.25">
      <c r="A10" s="6" t="s">
        <v>10</v>
      </c>
      <c r="B10" s="12">
        <v>45237</v>
      </c>
      <c r="C10" s="12">
        <v>45702</v>
      </c>
      <c r="D10" s="12">
        <v>42122</v>
      </c>
      <c r="E10" s="12">
        <v>43104</v>
      </c>
      <c r="F10" s="12">
        <f>'2017'!H14</f>
        <v>43574</v>
      </c>
      <c r="G10" s="7">
        <f>'2017'!B14</f>
        <v>0</v>
      </c>
      <c r="H10" s="8">
        <f>'2018'!B14</f>
        <v>0</v>
      </c>
      <c r="J10" s="169">
        <f t="shared" si="0"/>
        <v>34900.400000000001</v>
      </c>
      <c r="K10" s="170">
        <f t="shared" si="1"/>
        <v>25760</v>
      </c>
    </row>
    <row r="11" spans="1:12" x14ac:dyDescent="0.25">
      <c r="A11" s="6" t="s">
        <v>12</v>
      </c>
      <c r="B11" s="12">
        <v>9991</v>
      </c>
      <c r="C11" s="12">
        <v>9967</v>
      </c>
      <c r="D11" s="12">
        <v>10128</v>
      </c>
      <c r="E11" s="12">
        <v>11336</v>
      </c>
      <c r="F11" s="12">
        <f>'2017'!H15</f>
        <v>13153</v>
      </c>
      <c r="G11" s="7">
        <f>'2017'!B15</f>
        <v>0</v>
      </c>
      <c r="H11" s="8">
        <f>'2018'!B15</f>
        <v>0</v>
      </c>
      <c r="J11" s="169">
        <f t="shared" si="0"/>
        <v>8916.7999999999993</v>
      </c>
      <c r="K11" s="170">
        <f t="shared" si="1"/>
        <v>6923.4</v>
      </c>
    </row>
    <row r="12" spans="1:12" x14ac:dyDescent="0.25">
      <c r="A12" s="6" t="s">
        <v>13</v>
      </c>
      <c r="B12" s="12">
        <v>408</v>
      </c>
      <c r="C12" s="12">
        <v>397</v>
      </c>
      <c r="D12" s="12">
        <v>403</v>
      </c>
      <c r="E12" s="12">
        <v>457</v>
      </c>
      <c r="F12" s="12">
        <f>'2017'!H16</f>
        <v>333</v>
      </c>
      <c r="G12" s="7">
        <f>'2017'!B16</f>
        <v>0</v>
      </c>
      <c r="H12" s="8">
        <f>'2018'!B16</f>
        <v>0</v>
      </c>
      <c r="J12" s="169">
        <f t="shared" si="0"/>
        <v>318</v>
      </c>
      <c r="K12" s="170">
        <f t="shared" si="1"/>
        <v>238.6</v>
      </c>
    </row>
    <row r="13" spans="1:12" x14ac:dyDescent="0.25">
      <c r="A13" s="6" t="s">
        <v>14</v>
      </c>
      <c r="B13" s="12">
        <v>36719</v>
      </c>
      <c r="C13" s="12">
        <v>35742</v>
      </c>
      <c r="D13" s="12">
        <v>34692</v>
      </c>
      <c r="E13" s="12">
        <v>34894</v>
      </c>
      <c r="F13" s="12">
        <f>'2017'!H17</f>
        <v>37860</v>
      </c>
      <c r="G13" s="7">
        <f>'2017'!B17</f>
        <v>0</v>
      </c>
      <c r="H13" s="8">
        <f>'2018'!B17</f>
        <v>0</v>
      </c>
      <c r="J13" s="169">
        <f t="shared" si="0"/>
        <v>28637.599999999999</v>
      </c>
      <c r="K13" s="170">
        <f t="shared" si="1"/>
        <v>21489.200000000001</v>
      </c>
    </row>
    <row r="14" spans="1:12" x14ac:dyDescent="0.25">
      <c r="A14" s="6" t="s">
        <v>15</v>
      </c>
      <c r="B14" s="12"/>
      <c r="C14" s="12"/>
      <c r="D14" s="12"/>
      <c r="E14" s="12">
        <v>216</v>
      </c>
      <c r="F14" s="12">
        <f>'2017'!H18</f>
        <v>160</v>
      </c>
      <c r="G14" s="7">
        <f>'2017'!B18</f>
        <v>0</v>
      </c>
      <c r="H14" s="8">
        <f>'2018'!B18</f>
        <v>0</v>
      </c>
      <c r="J14" s="169">
        <f>SUM(C14:G14)/3</f>
        <v>125.33333333333333</v>
      </c>
      <c r="K14" s="170">
        <f>SUM(D14:H14)/4</f>
        <v>94</v>
      </c>
      <c r="L14" t="s">
        <v>206</v>
      </c>
    </row>
    <row r="15" spans="1:12" x14ac:dyDescent="0.25">
      <c r="A15" s="6" t="s">
        <v>16</v>
      </c>
      <c r="B15" s="12">
        <v>380</v>
      </c>
      <c r="C15" s="12">
        <v>344</v>
      </c>
      <c r="D15" s="12">
        <v>365</v>
      </c>
      <c r="E15" s="12">
        <v>431</v>
      </c>
      <c r="F15" s="12">
        <f>'2017'!H19</f>
        <v>429</v>
      </c>
      <c r="G15" s="7">
        <f>'2017'!B19</f>
        <v>0</v>
      </c>
      <c r="H15" s="8">
        <f>'2018'!B19</f>
        <v>0</v>
      </c>
      <c r="J15" s="169">
        <f t="shared" si="0"/>
        <v>313.8</v>
      </c>
      <c r="K15" s="170">
        <f t="shared" si="1"/>
        <v>245</v>
      </c>
    </row>
    <row r="16" spans="1:12" x14ac:dyDescent="0.25">
      <c r="A16" s="6" t="s">
        <v>61</v>
      </c>
      <c r="B16" s="12">
        <f>SUM(B17:B18)</f>
        <v>9549</v>
      </c>
      <c r="C16" s="12">
        <f t="shared" ref="C16:F16" si="2">SUM(C17:C18)</f>
        <v>8825</v>
      </c>
      <c r="D16" s="12">
        <f t="shared" si="2"/>
        <v>8878</v>
      </c>
      <c r="E16" s="12">
        <f t="shared" si="2"/>
        <v>9027</v>
      </c>
      <c r="F16" s="12">
        <f t="shared" si="2"/>
        <v>9172</v>
      </c>
      <c r="G16" s="7">
        <f t="shared" ref="G16" si="3">SUM(G17:G18)</f>
        <v>0</v>
      </c>
      <c r="H16" s="8">
        <f t="shared" ref="H16" si="4">SUM(H17:H18)</f>
        <v>0</v>
      </c>
      <c r="J16" s="169">
        <f t="shared" si="0"/>
        <v>7180.4</v>
      </c>
      <c r="K16" s="170">
        <f t="shared" si="1"/>
        <v>5415.4</v>
      </c>
    </row>
    <row r="17" spans="1:11" x14ac:dyDescent="0.25">
      <c r="A17" s="15" t="s">
        <v>17</v>
      </c>
      <c r="B17" s="12">
        <v>5571</v>
      </c>
      <c r="C17" s="12">
        <v>5372</v>
      </c>
      <c r="D17" s="12">
        <v>5432</v>
      </c>
      <c r="E17" s="12">
        <v>6253</v>
      </c>
      <c r="F17" s="12">
        <f>'2017'!H21</f>
        <v>6379</v>
      </c>
      <c r="G17" s="7">
        <f>'2017'!B21</f>
        <v>0</v>
      </c>
      <c r="H17" s="8">
        <f>'2018'!B21</f>
        <v>0</v>
      </c>
      <c r="J17" s="169">
        <f t="shared" si="0"/>
        <v>4687.2</v>
      </c>
      <c r="K17" s="170">
        <f t="shared" si="1"/>
        <v>3612.8</v>
      </c>
    </row>
    <row r="18" spans="1:11" x14ac:dyDescent="0.25">
      <c r="A18" s="15" t="s">
        <v>18</v>
      </c>
      <c r="B18" s="12">
        <v>3978</v>
      </c>
      <c r="C18" s="12">
        <v>3453</v>
      </c>
      <c r="D18" s="12">
        <v>3446</v>
      </c>
      <c r="E18" s="12">
        <v>2774</v>
      </c>
      <c r="F18" s="12">
        <f>'2017'!H22</f>
        <v>2793</v>
      </c>
      <c r="G18" s="7">
        <f>'2017'!B22</f>
        <v>0</v>
      </c>
      <c r="H18" s="8">
        <f>'2018'!B22</f>
        <v>0</v>
      </c>
      <c r="J18" s="169">
        <f t="shared" si="0"/>
        <v>2493.1999999999998</v>
      </c>
      <c r="K18" s="170">
        <f t="shared" si="1"/>
        <v>1802.6</v>
      </c>
    </row>
    <row r="19" spans="1:11" x14ac:dyDescent="0.25">
      <c r="A19" s="6" t="s">
        <v>19</v>
      </c>
      <c r="B19" s="12">
        <v>104</v>
      </c>
      <c r="C19" s="12">
        <v>74</v>
      </c>
      <c r="D19" s="12">
        <v>25</v>
      </c>
      <c r="E19" s="12">
        <v>58</v>
      </c>
      <c r="F19" s="12">
        <f>'2017'!H23</f>
        <v>48</v>
      </c>
      <c r="G19" s="7">
        <f>'2017'!B23</f>
        <v>0</v>
      </c>
      <c r="H19" s="8">
        <f>'2018'!B23</f>
        <v>0</v>
      </c>
      <c r="J19" s="169">
        <f t="shared" si="0"/>
        <v>41</v>
      </c>
      <c r="K19" s="170">
        <f t="shared" si="1"/>
        <v>26.2</v>
      </c>
    </row>
    <row r="20" spans="1:11" x14ac:dyDescent="0.25">
      <c r="A20" s="6" t="s">
        <v>57</v>
      </c>
      <c r="B20" s="12"/>
      <c r="C20" s="12"/>
      <c r="D20" s="12"/>
      <c r="E20" s="12">
        <v>25</v>
      </c>
      <c r="F20" s="12">
        <f>'2017'!H24</f>
        <v>25</v>
      </c>
      <c r="G20" s="7">
        <f>'2017'!B24</f>
        <v>0</v>
      </c>
      <c r="H20" s="8">
        <f>'2018'!B24</f>
        <v>0</v>
      </c>
      <c r="J20" s="169">
        <f t="shared" si="0"/>
        <v>10</v>
      </c>
      <c r="K20" s="170">
        <f t="shared" si="1"/>
        <v>10</v>
      </c>
    </row>
    <row r="21" spans="1:11" x14ac:dyDescent="0.25">
      <c r="A21" s="6" t="s">
        <v>158</v>
      </c>
      <c r="B21" s="12">
        <f>SUM(B22:B23)</f>
        <v>9829</v>
      </c>
      <c r="C21" s="12">
        <f t="shared" ref="C21:F21" si="5">SUM(C22:C23)</f>
        <v>9324</v>
      </c>
      <c r="D21" s="12">
        <f t="shared" si="5"/>
        <v>8013</v>
      </c>
      <c r="E21" s="12">
        <f t="shared" si="5"/>
        <v>8241</v>
      </c>
      <c r="F21" s="12">
        <f t="shared" si="5"/>
        <v>9856</v>
      </c>
      <c r="G21" s="7">
        <f>SUM(G22:G23)</f>
        <v>0</v>
      </c>
      <c r="H21" s="8">
        <f>SUM(H22:H23)</f>
        <v>0</v>
      </c>
      <c r="J21" s="169">
        <f t="shared" si="0"/>
        <v>7086.8</v>
      </c>
      <c r="K21" s="170">
        <f t="shared" si="1"/>
        <v>5222</v>
      </c>
    </row>
    <row r="22" spans="1:11" x14ac:dyDescent="0.25">
      <c r="A22" s="15" t="s">
        <v>159</v>
      </c>
      <c r="B22" s="12">
        <v>6518</v>
      </c>
      <c r="C22" s="12">
        <v>6467</v>
      </c>
      <c r="D22" s="12">
        <v>5399</v>
      </c>
      <c r="E22" s="12">
        <v>5852</v>
      </c>
      <c r="F22" s="12">
        <f>'2017'!H26</f>
        <v>7577</v>
      </c>
      <c r="G22" s="7">
        <f>'2017'!B26</f>
        <v>0</v>
      </c>
      <c r="H22" s="8">
        <f>'2018'!B28</f>
        <v>0</v>
      </c>
      <c r="J22" s="169">
        <f t="shared" si="0"/>
        <v>5059</v>
      </c>
      <c r="K22" s="170">
        <f t="shared" si="1"/>
        <v>3765.6</v>
      </c>
    </row>
    <row r="23" spans="1:11" x14ac:dyDescent="0.25">
      <c r="A23" s="15" t="s">
        <v>160</v>
      </c>
      <c r="B23" s="12">
        <v>3311</v>
      </c>
      <c r="C23" s="12">
        <v>2857</v>
      </c>
      <c r="D23" s="12">
        <v>2614</v>
      </c>
      <c r="E23" s="12">
        <v>2389</v>
      </c>
      <c r="F23" s="12">
        <f>'2017'!H27</f>
        <v>2279</v>
      </c>
      <c r="G23" s="7">
        <f>'2017'!B27</f>
        <v>0</v>
      </c>
      <c r="H23" s="8">
        <f>'2018'!B29</f>
        <v>0</v>
      </c>
      <c r="J23" s="169">
        <f t="shared" si="0"/>
        <v>2027.8</v>
      </c>
      <c r="K23" s="170">
        <f t="shared" si="1"/>
        <v>1456.4</v>
      </c>
    </row>
    <row r="24" spans="1:11" x14ac:dyDescent="0.25">
      <c r="A24" s="6" t="s">
        <v>59</v>
      </c>
      <c r="B24" s="12">
        <v>22128</v>
      </c>
      <c r="C24" s="12">
        <v>23598</v>
      </c>
      <c r="D24" s="12">
        <v>25772</v>
      </c>
      <c r="E24" s="12">
        <v>26903</v>
      </c>
      <c r="F24" s="12">
        <f>'2017'!H28</f>
        <v>28447</v>
      </c>
      <c r="G24" s="7">
        <f>'2017'!B28</f>
        <v>0</v>
      </c>
      <c r="H24" s="8">
        <f>'2018'!B28</f>
        <v>0</v>
      </c>
      <c r="J24" s="169">
        <f t="shared" si="0"/>
        <v>20944</v>
      </c>
      <c r="K24" s="170">
        <f t="shared" si="1"/>
        <v>16224.4</v>
      </c>
    </row>
    <row r="25" spans="1:11" x14ac:dyDescent="0.25">
      <c r="A25" s="6" t="s">
        <v>60</v>
      </c>
      <c r="B25" s="12">
        <v>7161</v>
      </c>
      <c r="C25" s="12">
        <v>6525</v>
      </c>
      <c r="D25" s="12">
        <v>14170</v>
      </c>
      <c r="E25" s="12">
        <v>15554</v>
      </c>
      <c r="F25" s="12">
        <f>'2017'!H29</f>
        <v>8600</v>
      </c>
      <c r="G25" s="7">
        <f>'2017'!B29</f>
        <v>0</v>
      </c>
      <c r="H25" s="8">
        <f>'2018'!B29</f>
        <v>0</v>
      </c>
      <c r="J25" s="169">
        <f t="shared" si="0"/>
        <v>8969.7999999999993</v>
      </c>
      <c r="K25" s="170">
        <f t="shared" si="1"/>
        <v>7664.8</v>
      </c>
    </row>
    <row r="26" spans="1:11" x14ac:dyDescent="0.25">
      <c r="A26" s="6" t="s">
        <v>20</v>
      </c>
      <c r="B26" s="54">
        <v>241076611</v>
      </c>
      <c r="C26" s="54">
        <v>216736921</v>
      </c>
      <c r="D26" s="54">
        <v>307093586</v>
      </c>
      <c r="E26" s="54">
        <v>283769142</v>
      </c>
      <c r="F26" s="54">
        <f>'2017'!H33</f>
        <v>305292948</v>
      </c>
      <c r="G26" s="54">
        <f>'2017'!B33</f>
        <v>0</v>
      </c>
      <c r="H26" s="73">
        <f>'2018'!B33</f>
        <v>0</v>
      </c>
      <c r="J26" s="171">
        <f t="shared" si="0"/>
        <v>222578519.40000001</v>
      </c>
      <c r="K26" s="73">
        <f t="shared" si="1"/>
        <v>179231135.19999999</v>
      </c>
    </row>
    <row r="27" spans="1:11" ht="15.75" thickBot="1" x14ac:dyDescent="0.3">
      <c r="A27" s="9" t="s">
        <v>21</v>
      </c>
      <c r="B27" s="55">
        <v>27830447</v>
      </c>
      <c r="C27" s="55">
        <v>24931449</v>
      </c>
      <c r="D27" s="55">
        <v>20331002</v>
      </c>
      <c r="E27" s="55">
        <v>73908004</v>
      </c>
      <c r="F27" s="55">
        <f>'2017'!H34</f>
        <v>87769427</v>
      </c>
      <c r="G27" s="55">
        <f>'2017'!B34</f>
        <v>0</v>
      </c>
      <c r="H27" s="74">
        <f>'2018'!B34</f>
        <v>0</v>
      </c>
      <c r="J27" s="172">
        <f t="shared" si="0"/>
        <v>41387976.399999999</v>
      </c>
      <c r="K27" s="74">
        <f t="shared" si="1"/>
        <v>36401686.600000001</v>
      </c>
    </row>
    <row r="28" spans="1:11" ht="15.75" thickTop="1" x14ac:dyDescent="0.25"/>
  </sheetData>
  <sheetProtection sheet="1" objects="1" scenarios="1" selectLockedCells="1"/>
  <pageMargins left="0.7" right="0.7" top="0.75" bottom="0.75" header="0.3" footer="0.3"/>
  <pageSetup scale="7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7"/>
  <sheetViews>
    <sheetView zoomScale="90" zoomScaleNormal="90" workbookViewId="0">
      <selection activeCell="N7" sqref="N7"/>
    </sheetView>
  </sheetViews>
  <sheetFormatPr defaultRowHeight="14.25" x14ac:dyDescent="0.25"/>
  <cols>
    <col min="1" max="1" width="54.28515625" style="30" customWidth="1"/>
    <col min="2" max="2" width="11.42578125" style="18" customWidth="1"/>
    <col min="3" max="3" width="7.7109375" style="30" bestFit="1" customWidth="1"/>
    <col min="4" max="4" width="8.28515625" style="30" bestFit="1" customWidth="1"/>
    <col min="5" max="5" width="9.5703125" style="40" bestFit="1" customWidth="1"/>
    <col min="6" max="6" width="12.7109375" style="30" bestFit="1" customWidth="1"/>
    <col min="7" max="7" width="10.28515625" style="40" customWidth="1"/>
    <col min="8" max="8" width="10.28515625" style="30" customWidth="1"/>
    <col min="9" max="9" width="10.28515625" style="41" customWidth="1"/>
    <col min="10" max="10" width="10.28515625" style="30" customWidth="1"/>
    <col min="11" max="16384" width="9.140625" style="30"/>
  </cols>
  <sheetData>
    <row r="1" spans="1:25" s="18" customFormat="1" ht="36.75" customHeight="1" x14ac:dyDescent="0.25">
      <c r="A1" s="72">
        <v>2017</v>
      </c>
      <c r="B1" s="16" t="s">
        <v>134</v>
      </c>
      <c r="C1" s="176" t="s">
        <v>135</v>
      </c>
      <c r="D1" s="176"/>
      <c r="E1" s="176"/>
      <c r="F1" s="176"/>
      <c r="G1" s="17"/>
      <c r="I1" s="19"/>
    </row>
    <row r="2" spans="1:25" s="18" customFormat="1" ht="21" customHeight="1" x14ac:dyDescent="0.25">
      <c r="A2" s="20" t="s">
        <v>136</v>
      </c>
      <c r="B2" s="20"/>
      <c r="C2" s="21">
        <v>365</v>
      </c>
      <c r="D2" s="20">
        <f>C2*24</f>
        <v>8760</v>
      </c>
      <c r="E2" s="20">
        <f>D2*60</f>
        <v>525600</v>
      </c>
      <c r="F2" s="20">
        <f>E2*60</f>
        <v>31536000</v>
      </c>
      <c r="G2" s="177" t="s">
        <v>137</v>
      </c>
      <c r="H2" s="178"/>
      <c r="I2" s="178"/>
      <c r="J2" s="178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</row>
    <row r="3" spans="1:25" s="18" customFormat="1" ht="20.25" customHeight="1" x14ac:dyDescent="0.25">
      <c r="A3" s="23" t="s">
        <v>138</v>
      </c>
      <c r="B3" s="23" t="s">
        <v>139</v>
      </c>
      <c r="C3" s="23" t="s">
        <v>140</v>
      </c>
      <c r="D3" s="23" t="s">
        <v>141</v>
      </c>
      <c r="E3" s="24" t="s">
        <v>142</v>
      </c>
      <c r="F3" s="23" t="s">
        <v>143</v>
      </c>
      <c r="G3" s="177"/>
      <c r="H3" s="178"/>
      <c r="I3" s="178"/>
      <c r="J3" s="178"/>
    </row>
    <row r="4" spans="1:25" ht="18.75" customHeight="1" x14ac:dyDescent="0.25">
      <c r="A4" s="25"/>
      <c r="B4" s="26"/>
      <c r="C4" s="25"/>
      <c r="D4" s="27"/>
      <c r="E4" s="27"/>
      <c r="F4" s="27"/>
      <c r="G4" s="28" t="s">
        <v>140</v>
      </c>
      <c r="H4" s="29" t="s">
        <v>29</v>
      </c>
      <c r="I4" s="29" t="s">
        <v>30</v>
      </c>
      <c r="J4" s="29" t="s">
        <v>31</v>
      </c>
    </row>
    <row r="5" spans="1:25" ht="18.75" customHeight="1" x14ac:dyDescent="0.25">
      <c r="A5" s="31" t="s">
        <v>5</v>
      </c>
      <c r="B5" s="21">
        <f>'2017'!B9</f>
        <v>0</v>
      </c>
      <c r="C5" s="66" t="e">
        <f>C2/B5</f>
        <v>#DIV/0!</v>
      </c>
      <c r="D5" s="66" t="e">
        <f>(C5-INT(C5))*24</f>
        <v>#DIV/0!</v>
      </c>
      <c r="E5" s="66" t="e">
        <f t="shared" ref="E5:F20" si="0">(D5-INT(D5))*60</f>
        <v>#DIV/0!</v>
      </c>
      <c r="F5" s="66" t="e">
        <f t="shared" si="0"/>
        <v>#DIV/0!</v>
      </c>
      <c r="G5" s="50" t="e">
        <f t="shared" ref="G5:J20" si="1">INT(C5)</f>
        <v>#DIV/0!</v>
      </c>
      <c r="H5" s="51" t="e">
        <f t="shared" si="1"/>
        <v>#DIV/0!</v>
      </c>
      <c r="I5" s="51" t="e">
        <f t="shared" si="1"/>
        <v>#DIV/0!</v>
      </c>
      <c r="J5" s="51" t="e">
        <f t="shared" si="1"/>
        <v>#DIV/0!</v>
      </c>
    </row>
    <row r="6" spans="1:25" ht="18.75" customHeight="1" x14ac:dyDescent="0.25">
      <c r="A6" s="31" t="s">
        <v>6</v>
      </c>
      <c r="B6" s="21">
        <f>'2017'!B10</f>
        <v>0</v>
      </c>
      <c r="C6" s="66" t="e">
        <f>C2/B6</f>
        <v>#DIV/0!</v>
      </c>
      <c r="D6" s="66" t="e">
        <f>(C6-INT(C6))*24</f>
        <v>#DIV/0!</v>
      </c>
      <c r="E6" s="66" t="e">
        <f t="shared" si="0"/>
        <v>#DIV/0!</v>
      </c>
      <c r="F6" s="66" t="e">
        <f t="shared" si="0"/>
        <v>#DIV/0!</v>
      </c>
      <c r="G6" s="50" t="e">
        <f t="shared" si="1"/>
        <v>#DIV/0!</v>
      </c>
      <c r="H6" s="51" t="e">
        <f t="shared" si="1"/>
        <v>#DIV/0!</v>
      </c>
      <c r="I6" s="51" t="e">
        <f t="shared" si="1"/>
        <v>#DIV/0!</v>
      </c>
      <c r="J6" s="51" t="e">
        <f t="shared" si="1"/>
        <v>#DIV/0!</v>
      </c>
    </row>
    <row r="7" spans="1:25" ht="18.75" customHeight="1" x14ac:dyDescent="0.25">
      <c r="A7" s="31" t="s">
        <v>7</v>
      </c>
      <c r="B7" s="21">
        <f>'2017'!B11</f>
        <v>0</v>
      </c>
      <c r="C7" s="66" t="e">
        <f>C2/B7</f>
        <v>#DIV/0!</v>
      </c>
      <c r="D7" s="66" t="e">
        <f t="shared" ref="D7:D26" si="2">(C7-INT(C7))*24</f>
        <v>#DIV/0!</v>
      </c>
      <c r="E7" s="66" t="e">
        <f t="shared" si="0"/>
        <v>#DIV/0!</v>
      </c>
      <c r="F7" s="66" t="e">
        <f t="shared" si="0"/>
        <v>#DIV/0!</v>
      </c>
      <c r="G7" s="50" t="e">
        <f t="shared" si="1"/>
        <v>#DIV/0!</v>
      </c>
      <c r="H7" s="51" t="e">
        <f t="shared" si="1"/>
        <v>#DIV/0!</v>
      </c>
      <c r="I7" s="51" t="e">
        <f t="shared" si="1"/>
        <v>#DIV/0!</v>
      </c>
      <c r="J7" s="51" t="e">
        <f t="shared" si="1"/>
        <v>#DIV/0!</v>
      </c>
    </row>
    <row r="8" spans="1:25" ht="18.75" customHeight="1" x14ac:dyDescent="0.25">
      <c r="A8" s="31" t="s">
        <v>144</v>
      </c>
      <c r="B8" s="21">
        <f>'2017'!B12</f>
        <v>0</v>
      </c>
      <c r="C8" s="70" t="e">
        <f>C2/B8</f>
        <v>#DIV/0!</v>
      </c>
      <c r="D8" s="70" t="e">
        <f t="shared" si="2"/>
        <v>#DIV/0!</v>
      </c>
      <c r="E8" s="70" t="e">
        <f t="shared" si="0"/>
        <v>#DIV/0!</v>
      </c>
      <c r="F8" s="70" t="e">
        <f t="shared" si="0"/>
        <v>#DIV/0!</v>
      </c>
      <c r="G8" s="50" t="e">
        <f t="shared" si="1"/>
        <v>#DIV/0!</v>
      </c>
      <c r="H8" s="51" t="e">
        <f t="shared" si="1"/>
        <v>#DIV/0!</v>
      </c>
      <c r="I8" s="69" t="e">
        <f t="shared" si="1"/>
        <v>#DIV/0!</v>
      </c>
      <c r="J8" s="69" t="e">
        <f t="shared" si="1"/>
        <v>#DIV/0!</v>
      </c>
    </row>
    <row r="9" spans="1:25" ht="18.75" customHeight="1" x14ac:dyDescent="0.25">
      <c r="A9" s="31" t="s">
        <v>9</v>
      </c>
      <c r="B9" s="21">
        <f>'2017'!B13</f>
        <v>0</v>
      </c>
      <c r="C9" s="66" t="e">
        <f>C2/B9</f>
        <v>#DIV/0!</v>
      </c>
      <c r="D9" s="66" t="e">
        <f t="shared" si="2"/>
        <v>#DIV/0!</v>
      </c>
      <c r="E9" s="66" t="e">
        <f t="shared" si="0"/>
        <v>#DIV/0!</v>
      </c>
      <c r="F9" s="66" t="e">
        <f t="shared" si="0"/>
        <v>#DIV/0!</v>
      </c>
      <c r="G9" s="50" t="e">
        <f t="shared" si="1"/>
        <v>#DIV/0!</v>
      </c>
      <c r="H9" s="51" t="e">
        <f t="shared" si="1"/>
        <v>#DIV/0!</v>
      </c>
      <c r="I9" s="51" t="e">
        <f t="shared" si="1"/>
        <v>#DIV/0!</v>
      </c>
      <c r="J9" s="51" t="e">
        <f t="shared" si="1"/>
        <v>#DIV/0!</v>
      </c>
    </row>
    <row r="10" spans="1:25" ht="18.75" customHeight="1" x14ac:dyDescent="0.25">
      <c r="A10" s="31" t="s">
        <v>10</v>
      </c>
      <c r="B10" s="21">
        <f>'2017'!B14</f>
        <v>0</v>
      </c>
      <c r="C10" s="66" t="e">
        <f>C2/B10</f>
        <v>#DIV/0!</v>
      </c>
      <c r="D10" s="66" t="e">
        <f t="shared" si="2"/>
        <v>#DIV/0!</v>
      </c>
      <c r="E10" s="66" t="e">
        <f t="shared" si="0"/>
        <v>#DIV/0!</v>
      </c>
      <c r="F10" s="66" t="e">
        <f t="shared" si="0"/>
        <v>#DIV/0!</v>
      </c>
      <c r="G10" s="50" t="e">
        <f t="shared" si="1"/>
        <v>#DIV/0!</v>
      </c>
      <c r="H10" s="51" t="e">
        <f t="shared" si="1"/>
        <v>#DIV/0!</v>
      </c>
      <c r="I10" s="51" t="e">
        <f t="shared" si="1"/>
        <v>#DIV/0!</v>
      </c>
      <c r="J10" s="51" t="e">
        <f t="shared" si="1"/>
        <v>#DIV/0!</v>
      </c>
    </row>
    <row r="11" spans="1:25" ht="18.75" customHeight="1" x14ac:dyDescent="0.25">
      <c r="A11" s="31" t="s">
        <v>11</v>
      </c>
      <c r="B11" s="21">
        <f>'2017'!B15</f>
        <v>0</v>
      </c>
      <c r="C11" s="66" t="e">
        <f>C2/B11</f>
        <v>#DIV/0!</v>
      </c>
      <c r="D11" s="66" t="e">
        <f t="shared" si="2"/>
        <v>#DIV/0!</v>
      </c>
      <c r="E11" s="66" t="e">
        <f t="shared" si="0"/>
        <v>#DIV/0!</v>
      </c>
      <c r="F11" s="66" t="e">
        <f t="shared" si="0"/>
        <v>#DIV/0!</v>
      </c>
      <c r="G11" s="50" t="e">
        <f t="shared" si="1"/>
        <v>#DIV/0!</v>
      </c>
      <c r="H11" s="51" t="e">
        <f t="shared" si="1"/>
        <v>#DIV/0!</v>
      </c>
      <c r="I11" s="51" t="e">
        <f t="shared" si="1"/>
        <v>#DIV/0!</v>
      </c>
      <c r="J11" s="51" t="e">
        <f t="shared" si="1"/>
        <v>#DIV/0!</v>
      </c>
    </row>
    <row r="12" spans="1:25" ht="18.75" customHeight="1" x14ac:dyDescent="0.25">
      <c r="A12" s="31" t="s">
        <v>13</v>
      </c>
      <c r="B12" s="21">
        <f>'2017'!B16</f>
        <v>0</v>
      </c>
      <c r="C12" s="66" t="e">
        <f>C2/B12</f>
        <v>#DIV/0!</v>
      </c>
      <c r="D12" s="66" t="e">
        <f t="shared" si="2"/>
        <v>#DIV/0!</v>
      </c>
      <c r="E12" s="66" t="e">
        <f t="shared" si="0"/>
        <v>#DIV/0!</v>
      </c>
      <c r="F12" s="66" t="e">
        <f t="shared" si="0"/>
        <v>#DIV/0!</v>
      </c>
      <c r="G12" s="50" t="e">
        <f t="shared" si="1"/>
        <v>#DIV/0!</v>
      </c>
      <c r="H12" s="51" t="e">
        <f t="shared" si="1"/>
        <v>#DIV/0!</v>
      </c>
      <c r="I12" s="51" t="e">
        <f t="shared" si="1"/>
        <v>#DIV/0!</v>
      </c>
      <c r="J12" s="51" t="e">
        <f t="shared" si="1"/>
        <v>#DIV/0!</v>
      </c>
    </row>
    <row r="13" spans="1:25" ht="26.25" customHeight="1" x14ac:dyDescent="0.25">
      <c r="A13" s="32" t="s">
        <v>145</v>
      </c>
      <c r="B13" s="21">
        <f>SUM(B5:B12)</f>
        <v>0</v>
      </c>
      <c r="C13" s="67" t="e">
        <f>C2/B13</f>
        <v>#DIV/0!</v>
      </c>
      <c r="D13" s="66" t="e">
        <f t="shared" si="2"/>
        <v>#DIV/0!</v>
      </c>
      <c r="E13" s="66" t="e">
        <f t="shared" si="0"/>
        <v>#DIV/0!</v>
      </c>
      <c r="F13" s="66" t="e">
        <f t="shared" si="0"/>
        <v>#DIV/0!</v>
      </c>
      <c r="G13" s="50" t="e">
        <f t="shared" si="1"/>
        <v>#DIV/0!</v>
      </c>
      <c r="H13" s="51" t="e">
        <f t="shared" si="1"/>
        <v>#DIV/0!</v>
      </c>
      <c r="I13" s="51" t="e">
        <f t="shared" si="1"/>
        <v>#DIV/0!</v>
      </c>
      <c r="J13" s="51" t="e">
        <f t="shared" si="1"/>
        <v>#DIV/0!</v>
      </c>
    </row>
    <row r="14" spans="1:25" ht="18.75" customHeight="1" x14ac:dyDescent="0.25">
      <c r="A14" s="31" t="s">
        <v>146</v>
      </c>
      <c r="B14" s="21">
        <f>SUM(B5:B8)</f>
        <v>0</v>
      </c>
      <c r="C14" s="68" t="e">
        <f>C2/B14</f>
        <v>#DIV/0!</v>
      </c>
      <c r="D14" s="66" t="e">
        <f>(C14-INT(C14))*24</f>
        <v>#DIV/0!</v>
      </c>
      <c r="E14" s="66" t="e">
        <f>(D14-INT(D14))*60</f>
        <v>#DIV/0!</v>
      </c>
      <c r="F14" s="66" t="e">
        <f>(E14-INT(E14))*60</f>
        <v>#DIV/0!</v>
      </c>
      <c r="G14" s="50" t="e">
        <f t="shared" si="1"/>
        <v>#DIV/0!</v>
      </c>
      <c r="H14" s="51" t="e">
        <f t="shared" si="1"/>
        <v>#DIV/0!</v>
      </c>
      <c r="I14" s="51" t="e">
        <f t="shared" si="1"/>
        <v>#DIV/0!</v>
      </c>
      <c r="J14" s="51" t="e">
        <f t="shared" si="1"/>
        <v>#DIV/0!</v>
      </c>
    </row>
    <row r="15" spans="1:25" ht="18.75" customHeight="1" x14ac:dyDescent="0.25">
      <c r="A15" s="33" t="s">
        <v>147</v>
      </c>
      <c r="B15" s="21">
        <f>SUM(B9:B12)</f>
        <v>0</v>
      </c>
      <c r="C15" s="68" t="e">
        <f>$C$2/B15</f>
        <v>#DIV/0!</v>
      </c>
      <c r="D15" s="66" t="e">
        <f>(C15-INT(C15))*24</f>
        <v>#DIV/0!</v>
      </c>
      <c r="E15" s="66" t="e">
        <f>(D15-INT(D15))*60</f>
        <v>#DIV/0!</v>
      </c>
      <c r="F15" s="66" t="e">
        <f>(E15-INT(E15))*60</f>
        <v>#DIV/0!</v>
      </c>
      <c r="G15" s="50" t="e">
        <f t="shared" si="1"/>
        <v>#DIV/0!</v>
      </c>
      <c r="H15" s="51" t="e">
        <f t="shared" si="1"/>
        <v>#DIV/0!</v>
      </c>
      <c r="I15" s="51" t="e">
        <f t="shared" si="1"/>
        <v>#DIV/0!</v>
      </c>
      <c r="J15" s="51" t="e">
        <f t="shared" si="1"/>
        <v>#DIV/0!</v>
      </c>
    </row>
    <row r="16" spans="1:25" ht="15.75" customHeight="1" x14ac:dyDescent="0.25">
      <c r="A16" s="31" t="s">
        <v>59</v>
      </c>
      <c r="B16" s="21">
        <f>'2017'!B28</f>
        <v>0</v>
      </c>
      <c r="C16" s="67" t="e">
        <f>C2/B16</f>
        <v>#DIV/0!</v>
      </c>
      <c r="D16" s="66" t="e">
        <f t="shared" si="2"/>
        <v>#DIV/0!</v>
      </c>
      <c r="E16" s="66" t="e">
        <f t="shared" si="0"/>
        <v>#DIV/0!</v>
      </c>
      <c r="F16" s="66" t="e">
        <f t="shared" si="0"/>
        <v>#DIV/0!</v>
      </c>
      <c r="G16" s="50" t="e">
        <f t="shared" si="1"/>
        <v>#DIV/0!</v>
      </c>
      <c r="H16" s="51" t="e">
        <f t="shared" si="1"/>
        <v>#DIV/0!</v>
      </c>
      <c r="I16" s="51" t="e">
        <f t="shared" si="1"/>
        <v>#DIV/0!</v>
      </c>
      <c r="J16" s="51" t="e">
        <f t="shared" si="1"/>
        <v>#DIV/0!</v>
      </c>
    </row>
    <row r="17" spans="1:10" ht="22.5" customHeight="1" x14ac:dyDescent="0.25">
      <c r="A17" s="31" t="s">
        <v>148</v>
      </c>
      <c r="B17" s="21">
        <f>'2017'!B17</f>
        <v>0</v>
      </c>
      <c r="C17" s="68" t="e">
        <f>C2/B17</f>
        <v>#DIV/0!</v>
      </c>
      <c r="D17" s="66" t="e">
        <f t="shared" si="2"/>
        <v>#DIV/0!</v>
      </c>
      <c r="E17" s="66" t="e">
        <f t="shared" si="0"/>
        <v>#DIV/0!</v>
      </c>
      <c r="F17" s="66" t="e">
        <f t="shared" si="0"/>
        <v>#DIV/0!</v>
      </c>
      <c r="G17" s="50" t="e">
        <f t="shared" si="1"/>
        <v>#DIV/0!</v>
      </c>
      <c r="H17" s="51" t="e">
        <f t="shared" si="1"/>
        <v>#DIV/0!</v>
      </c>
      <c r="I17" s="51" t="e">
        <f t="shared" si="1"/>
        <v>#DIV/0!</v>
      </c>
      <c r="J17" s="51" t="e">
        <f t="shared" si="1"/>
        <v>#DIV/0!</v>
      </c>
    </row>
    <row r="18" spans="1:10" ht="18.75" customHeight="1" x14ac:dyDescent="0.25">
      <c r="A18" s="33" t="s">
        <v>57</v>
      </c>
      <c r="B18" s="21">
        <f>'2017'!B24</f>
        <v>0</v>
      </c>
      <c r="C18" s="68" t="e">
        <f>$C$2/B18</f>
        <v>#DIV/0!</v>
      </c>
      <c r="D18" s="66" t="e">
        <f t="shared" si="2"/>
        <v>#DIV/0!</v>
      </c>
      <c r="E18" s="66" t="e">
        <f t="shared" si="0"/>
        <v>#DIV/0!</v>
      </c>
      <c r="F18" s="66" t="e">
        <f t="shared" si="0"/>
        <v>#DIV/0!</v>
      </c>
      <c r="G18" s="50" t="e">
        <f t="shared" si="1"/>
        <v>#DIV/0!</v>
      </c>
      <c r="H18" s="51" t="e">
        <f t="shared" si="1"/>
        <v>#DIV/0!</v>
      </c>
      <c r="I18" s="51" t="e">
        <f t="shared" si="1"/>
        <v>#DIV/0!</v>
      </c>
      <c r="J18" s="51" t="e">
        <f t="shared" si="1"/>
        <v>#DIV/0!</v>
      </c>
    </row>
    <row r="19" spans="1:10" ht="18.75" customHeight="1" x14ac:dyDescent="0.25">
      <c r="A19" s="31" t="s">
        <v>15</v>
      </c>
      <c r="B19" s="21">
        <f>'2017'!B18</f>
        <v>0</v>
      </c>
      <c r="C19" s="66" t="e">
        <f>C2/B19</f>
        <v>#DIV/0!</v>
      </c>
      <c r="D19" s="66" t="e">
        <f t="shared" si="2"/>
        <v>#DIV/0!</v>
      </c>
      <c r="E19" s="66" t="e">
        <f t="shared" si="0"/>
        <v>#DIV/0!</v>
      </c>
      <c r="F19" s="66" t="e">
        <f t="shared" si="0"/>
        <v>#DIV/0!</v>
      </c>
      <c r="G19" s="50" t="e">
        <f t="shared" si="1"/>
        <v>#DIV/0!</v>
      </c>
      <c r="H19" s="51" t="e">
        <f t="shared" si="1"/>
        <v>#DIV/0!</v>
      </c>
      <c r="I19" s="51" t="e">
        <f t="shared" si="1"/>
        <v>#DIV/0!</v>
      </c>
      <c r="J19" s="51" t="e">
        <f t="shared" si="1"/>
        <v>#DIV/0!</v>
      </c>
    </row>
    <row r="20" spans="1:10" ht="18.75" customHeight="1" x14ac:dyDescent="0.25">
      <c r="A20" s="33" t="s">
        <v>47</v>
      </c>
      <c r="B20" s="21">
        <f>'2017'!B23</f>
        <v>0</v>
      </c>
      <c r="C20" s="68" t="e">
        <f t="shared" ref="C20:C26" si="3">$C$2/B20</f>
        <v>#DIV/0!</v>
      </c>
      <c r="D20" s="66" t="e">
        <f t="shared" si="2"/>
        <v>#DIV/0!</v>
      </c>
      <c r="E20" s="66" t="e">
        <f t="shared" si="0"/>
        <v>#DIV/0!</v>
      </c>
      <c r="F20" s="66" t="e">
        <f t="shared" si="0"/>
        <v>#DIV/0!</v>
      </c>
      <c r="G20" s="50" t="e">
        <f t="shared" si="1"/>
        <v>#DIV/0!</v>
      </c>
      <c r="H20" s="51" t="e">
        <f t="shared" si="1"/>
        <v>#DIV/0!</v>
      </c>
      <c r="I20" s="51" t="e">
        <f t="shared" si="1"/>
        <v>#DIV/0!</v>
      </c>
      <c r="J20" s="51" t="e">
        <f t="shared" si="1"/>
        <v>#DIV/0!</v>
      </c>
    </row>
    <row r="21" spans="1:10" ht="18.75" customHeight="1" x14ac:dyDescent="0.25">
      <c r="A21" s="33" t="s">
        <v>149</v>
      </c>
      <c r="B21" s="21">
        <f>'2017'!B29</f>
        <v>0</v>
      </c>
      <c r="C21" s="68" t="e">
        <f t="shared" si="3"/>
        <v>#DIV/0!</v>
      </c>
      <c r="D21" s="66" t="e">
        <f t="shared" si="2"/>
        <v>#DIV/0!</v>
      </c>
      <c r="E21" s="66" t="e">
        <f t="shared" ref="E21:F26" si="4">(D21-INT(D21))*60</f>
        <v>#DIV/0!</v>
      </c>
      <c r="F21" s="66" t="e">
        <f t="shared" si="4"/>
        <v>#DIV/0!</v>
      </c>
      <c r="G21" s="50" t="e">
        <f t="shared" ref="G21:J26" si="5">INT(C21)</f>
        <v>#DIV/0!</v>
      </c>
      <c r="H21" s="51" t="e">
        <f t="shared" si="5"/>
        <v>#DIV/0!</v>
      </c>
      <c r="I21" s="51" t="e">
        <f t="shared" si="5"/>
        <v>#DIV/0!</v>
      </c>
      <c r="J21" s="51" t="e">
        <f t="shared" si="5"/>
        <v>#DIV/0!</v>
      </c>
    </row>
    <row r="22" spans="1:10" ht="18.75" customHeight="1" x14ac:dyDescent="0.25">
      <c r="A22" s="33" t="s">
        <v>150</v>
      </c>
      <c r="B22" s="21">
        <f>'2017'!B19</f>
        <v>0</v>
      </c>
      <c r="C22" s="68" t="e">
        <f t="shared" si="3"/>
        <v>#DIV/0!</v>
      </c>
      <c r="D22" s="66" t="e">
        <f t="shared" si="2"/>
        <v>#DIV/0!</v>
      </c>
      <c r="E22" s="66" t="e">
        <f t="shared" si="4"/>
        <v>#DIV/0!</v>
      </c>
      <c r="F22" s="66" t="e">
        <f t="shared" si="4"/>
        <v>#DIV/0!</v>
      </c>
      <c r="G22" s="50" t="e">
        <f t="shared" si="5"/>
        <v>#DIV/0!</v>
      </c>
      <c r="H22" s="51" t="e">
        <f t="shared" si="5"/>
        <v>#DIV/0!</v>
      </c>
      <c r="I22" s="51" t="e">
        <f t="shared" si="5"/>
        <v>#DIV/0!</v>
      </c>
      <c r="J22" s="51" t="e">
        <f t="shared" si="5"/>
        <v>#DIV/0!</v>
      </c>
    </row>
    <row r="23" spans="1:10" ht="18.75" customHeight="1" x14ac:dyDescent="0.25">
      <c r="A23" s="33" t="s">
        <v>151</v>
      </c>
      <c r="B23" s="21">
        <f>'2017'!C31</f>
        <v>0</v>
      </c>
      <c r="C23" s="68" t="e">
        <f t="shared" si="3"/>
        <v>#DIV/0!</v>
      </c>
      <c r="D23" s="66" t="e">
        <f t="shared" si="2"/>
        <v>#DIV/0!</v>
      </c>
      <c r="E23" s="66" t="e">
        <f t="shared" si="4"/>
        <v>#DIV/0!</v>
      </c>
      <c r="F23" s="66" t="e">
        <f t="shared" si="4"/>
        <v>#DIV/0!</v>
      </c>
      <c r="G23" s="50" t="e">
        <f t="shared" si="5"/>
        <v>#DIV/0!</v>
      </c>
      <c r="H23" s="51" t="e">
        <f t="shared" si="5"/>
        <v>#DIV/0!</v>
      </c>
      <c r="I23" s="51" t="e">
        <f t="shared" si="5"/>
        <v>#DIV/0!</v>
      </c>
      <c r="J23" s="51" t="e">
        <f t="shared" si="5"/>
        <v>#DIV/0!</v>
      </c>
    </row>
    <row r="24" spans="1:10" ht="18.75" customHeight="1" x14ac:dyDescent="0.25">
      <c r="A24" s="33" t="s">
        <v>152</v>
      </c>
      <c r="B24" s="21">
        <f>'2017'!C32</f>
        <v>0</v>
      </c>
      <c r="C24" s="68" t="e">
        <f t="shared" si="3"/>
        <v>#DIV/0!</v>
      </c>
      <c r="D24" s="66" t="e">
        <f t="shared" si="2"/>
        <v>#DIV/0!</v>
      </c>
      <c r="E24" s="66" t="e">
        <f t="shared" si="4"/>
        <v>#DIV/0!</v>
      </c>
      <c r="F24" s="66" t="e">
        <f t="shared" si="4"/>
        <v>#DIV/0!</v>
      </c>
      <c r="G24" s="50" t="e">
        <f t="shared" si="5"/>
        <v>#DIV/0!</v>
      </c>
      <c r="H24" s="51" t="e">
        <f t="shared" si="5"/>
        <v>#DIV/0!</v>
      </c>
      <c r="I24" s="51" t="e">
        <f t="shared" si="5"/>
        <v>#DIV/0!</v>
      </c>
      <c r="J24" s="51" t="e">
        <f t="shared" si="5"/>
        <v>#DIV/0!</v>
      </c>
    </row>
    <row r="25" spans="1:10" ht="18" customHeight="1" x14ac:dyDescent="0.25">
      <c r="A25" s="33" t="s">
        <v>153</v>
      </c>
      <c r="B25" s="21">
        <f>SUM(B23:B24)</f>
        <v>0</v>
      </c>
      <c r="C25" s="68" t="e">
        <f>$C$2/B25</f>
        <v>#DIV/0!</v>
      </c>
      <c r="D25" s="66" t="e">
        <f>(C25-INT(C25))*24</f>
        <v>#DIV/0!</v>
      </c>
      <c r="E25" s="66" t="e">
        <f>(D25-INT(D25))*60</f>
        <v>#DIV/0!</v>
      </c>
      <c r="F25" s="66" t="e">
        <f>(E25-INT(E25))*60</f>
        <v>#DIV/0!</v>
      </c>
      <c r="G25" s="50" t="e">
        <f>INT(C25)</f>
        <v>#DIV/0!</v>
      </c>
      <c r="H25" s="51" t="e">
        <f>INT(D25)</f>
        <v>#DIV/0!</v>
      </c>
      <c r="I25" s="51" t="e">
        <f>INT(E25)</f>
        <v>#DIV/0!</v>
      </c>
      <c r="J25" s="51" t="e">
        <f>INT(F25)</f>
        <v>#DIV/0!</v>
      </c>
    </row>
    <row r="26" spans="1:10" ht="18" customHeight="1" x14ac:dyDescent="0.25">
      <c r="A26" s="33" t="s">
        <v>58</v>
      </c>
      <c r="B26" s="21">
        <f>'2017'!B25</f>
        <v>0</v>
      </c>
      <c r="C26" s="68" t="e">
        <f t="shared" si="3"/>
        <v>#DIV/0!</v>
      </c>
      <c r="D26" s="66" t="e">
        <f t="shared" si="2"/>
        <v>#DIV/0!</v>
      </c>
      <c r="E26" s="66" t="e">
        <f t="shared" si="4"/>
        <v>#DIV/0!</v>
      </c>
      <c r="F26" s="66" t="e">
        <f t="shared" si="4"/>
        <v>#DIV/0!</v>
      </c>
      <c r="G26" s="50" t="e">
        <f t="shared" si="5"/>
        <v>#DIV/0!</v>
      </c>
      <c r="H26" s="51" t="e">
        <f t="shared" si="5"/>
        <v>#DIV/0!</v>
      </c>
      <c r="I26" s="51" t="e">
        <f t="shared" si="5"/>
        <v>#DIV/0!</v>
      </c>
      <c r="J26" s="51" t="e">
        <f t="shared" si="5"/>
        <v>#DIV/0!</v>
      </c>
    </row>
    <row r="27" spans="1:10" s="39" customFormat="1" ht="18.75" customHeight="1" x14ac:dyDescent="0.25">
      <c r="A27" s="34"/>
      <c r="B27" s="35"/>
      <c r="C27" s="36"/>
      <c r="D27" s="37"/>
      <c r="E27" s="37"/>
      <c r="F27" s="37"/>
      <c r="G27" s="38"/>
      <c r="H27" s="38"/>
      <c r="I27" s="38"/>
      <c r="J27" s="38"/>
    </row>
    <row r="28" spans="1:10" ht="19.5" customHeight="1" x14ac:dyDescent="0.25">
      <c r="B28" s="22"/>
    </row>
    <row r="29" spans="1:10" ht="18" customHeight="1" thickBot="1" x14ac:dyDescent="0.3">
      <c r="A29" s="42" t="s">
        <v>154</v>
      </c>
      <c r="B29" s="43"/>
      <c r="C29" s="44"/>
      <c r="D29" s="45"/>
      <c r="E29" s="46"/>
      <c r="F29" s="47"/>
    </row>
    <row r="30" spans="1:10" ht="15" thickTop="1" x14ac:dyDescent="0.25">
      <c r="A30" s="30" t="s">
        <v>155</v>
      </c>
      <c r="F30" s="48">
        <f>B13/C2</f>
        <v>0</v>
      </c>
    </row>
    <row r="37" spans="1:25" ht="18" customHeight="1" x14ac:dyDescent="0.25">
      <c r="E37" s="30"/>
    </row>
    <row r="39" spans="1:25" x14ac:dyDescent="0.25">
      <c r="C39" s="40"/>
    </row>
    <row r="40" spans="1:25" x14ac:dyDescent="0.25">
      <c r="C40" s="40"/>
      <c r="D40" s="40"/>
    </row>
    <row r="41" spans="1:25" x14ac:dyDescent="0.25">
      <c r="C41" s="40"/>
      <c r="D41" s="40"/>
    </row>
    <row r="42" spans="1:25" s="49" customFormat="1" x14ac:dyDescent="0.25">
      <c r="A42" s="30"/>
      <c r="B42" s="18"/>
      <c r="C42" s="40"/>
      <c r="D42" s="40"/>
      <c r="E42" s="40"/>
      <c r="F42" s="30"/>
      <c r="G42" s="40"/>
      <c r="H42" s="30"/>
      <c r="I42" s="41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</row>
    <row r="43" spans="1:25" x14ac:dyDescent="0.25">
      <c r="C43" s="40"/>
      <c r="D43" s="40"/>
    </row>
    <row r="44" spans="1:25" x14ac:dyDescent="0.25">
      <c r="C44" s="40"/>
      <c r="D44" s="40"/>
    </row>
    <row r="45" spans="1:25" x14ac:dyDescent="0.25">
      <c r="C45" s="40"/>
      <c r="D45" s="40"/>
    </row>
    <row r="46" spans="1:25" x14ac:dyDescent="0.25">
      <c r="C46" s="40"/>
      <c r="D46" s="40"/>
    </row>
    <row r="47" spans="1:25" x14ac:dyDescent="0.25">
      <c r="C47" s="40"/>
      <c r="D47" s="40"/>
    </row>
  </sheetData>
  <sheetProtection password="DC39" sheet="1" objects="1" scenarios="1" selectLockedCells="1" selectUnlockedCells="1"/>
  <mergeCells count="2">
    <mergeCell ref="C1:F1"/>
    <mergeCell ref="G2:J3"/>
  </mergeCells>
  <conditionalFormatting sqref="G19:J19 G5:J17">
    <cfRule type="cellIs" dxfId="17" priority="9" stopIfTrue="1" operator="equal">
      <formula>0</formula>
    </cfRule>
  </conditionalFormatting>
  <conditionalFormatting sqref="G18:J18 G27:J27">
    <cfRule type="cellIs" dxfId="16" priority="8" stopIfTrue="1" operator="equal">
      <formula>0</formula>
    </cfRule>
  </conditionalFormatting>
  <conditionalFormatting sqref="G20:J20">
    <cfRule type="cellIs" dxfId="15" priority="7" stopIfTrue="1" operator="equal">
      <formula>0</formula>
    </cfRule>
  </conditionalFormatting>
  <conditionalFormatting sqref="G21:J21">
    <cfRule type="cellIs" dxfId="14" priority="6" stopIfTrue="1" operator="equal">
      <formula>0</formula>
    </cfRule>
  </conditionalFormatting>
  <conditionalFormatting sqref="G22:J22">
    <cfRule type="cellIs" dxfId="13" priority="5" stopIfTrue="1" operator="equal">
      <formula>0</formula>
    </cfRule>
  </conditionalFormatting>
  <conditionalFormatting sqref="G24:J24">
    <cfRule type="cellIs" dxfId="12" priority="4" stopIfTrue="1" operator="equal">
      <formula>0</formula>
    </cfRule>
  </conditionalFormatting>
  <conditionalFormatting sqref="G23:J23">
    <cfRule type="cellIs" dxfId="11" priority="3" stopIfTrue="1" operator="equal">
      <formula>0</formula>
    </cfRule>
  </conditionalFormatting>
  <conditionalFormatting sqref="G26:J26">
    <cfRule type="cellIs" dxfId="10" priority="2" stopIfTrue="1" operator="equal">
      <formula>0</formula>
    </cfRule>
  </conditionalFormatting>
  <conditionalFormatting sqref="G25:J25">
    <cfRule type="cellIs" dxfId="9" priority="1" stopIfTrue="1" operator="equal">
      <formula>0</formula>
    </cfRule>
  </conditionalFormatting>
  <printOptions horizontalCentered="1" verticalCentered="1" gridLines="1"/>
  <pageMargins left="0.25" right="0.25" top="1" bottom="1" header="0.5" footer="0.5"/>
  <pageSetup scale="87" orientation="landscape" r:id="rId1"/>
  <headerFooter alignWithMargins="0">
    <oddFooter>&amp;C&amp;Z&amp;F&amp;R&amp;D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7"/>
  <sheetViews>
    <sheetView zoomScale="90" zoomScaleNormal="90" workbookViewId="0">
      <selection activeCell="C27" sqref="C27"/>
    </sheetView>
  </sheetViews>
  <sheetFormatPr defaultRowHeight="14.25" x14ac:dyDescent="0.25"/>
  <cols>
    <col min="1" max="1" width="54.28515625" style="30" customWidth="1"/>
    <col min="2" max="2" width="11.42578125" style="18" customWidth="1"/>
    <col min="3" max="3" width="7.7109375" style="30" bestFit="1" customWidth="1"/>
    <col min="4" max="4" width="8.28515625" style="30" bestFit="1" customWidth="1"/>
    <col min="5" max="5" width="9.5703125" style="40" bestFit="1" customWidth="1"/>
    <col min="6" max="6" width="12.7109375" style="30" bestFit="1" customWidth="1"/>
    <col min="7" max="7" width="4.85546875" style="48" customWidth="1"/>
    <col min="8" max="8" width="6.42578125" style="48" customWidth="1"/>
    <col min="9" max="9" width="5.140625" style="48" customWidth="1"/>
    <col min="10" max="10" width="8.85546875" style="48" bestFit="1" customWidth="1"/>
    <col min="11" max="16384" width="9.140625" style="30"/>
  </cols>
  <sheetData>
    <row r="1" spans="1:25" s="18" customFormat="1" ht="36.75" customHeight="1" x14ac:dyDescent="0.25">
      <c r="A1" s="72">
        <v>2018</v>
      </c>
      <c r="B1" s="16" t="s">
        <v>134</v>
      </c>
      <c r="C1" s="176" t="s">
        <v>135</v>
      </c>
      <c r="D1" s="176"/>
      <c r="E1" s="176"/>
      <c r="F1" s="176"/>
      <c r="G1" s="71"/>
      <c r="H1" s="71"/>
      <c r="I1" s="71"/>
      <c r="J1" s="71"/>
    </row>
    <row r="2" spans="1:25" s="18" customFormat="1" ht="21" customHeight="1" x14ac:dyDescent="0.25">
      <c r="A2" s="20" t="s">
        <v>136</v>
      </c>
      <c r="B2" s="20"/>
      <c r="C2" s="21">
        <v>365</v>
      </c>
      <c r="D2" s="20">
        <f>C2*24</f>
        <v>8760</v>
      </c>
      <c r="E2" s="20">
        <f>D2*60</f>
        <v>525600</v>
      </c>
      <c r="F2" s="20">
        <f>E2*60</f>
        <v>31536000</v>
      </c>
      <c r="G2" s="179" t="s">
        <v>156</v>
      </c>
      <c r="H2" s="180"/>
      <c r="I2" s="180"/>
      <c r="J2" s="180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</row>
    <row r="3" spans="1:25" s="18" customFormat="1" ht="20.25" customHeight="1" x14ac:dyDescent="0.25">
      <c r="A3" s="23" t="s">
        <v>138</v>
      </c>
      <c r="B3" s="23" t="s">
        <v>139</v>
      </c>
      <c r="C3" s="23" t="s">
        <v>140</v>
      </c>
      <c r="D3" s="23" t="s">
        <v>141</v>
      </c>
      <c r="E3" s="24" t="s">
        <v>142</v>
      </c>
      <c r="F3" s="23" t="s">
        <v>143</v>
      </c>
      <c r="G3" s="179"/>
      <c r="H3" s="180"/>
      <c r="I3" s="180"/>
      <c r="J3" s="180"/>
    </row>
    <row r="4" spans="1:25" ht="18.75" customHeight="1" x14ac:dyDescent="0.25">
      <c r="A4" s="25"/>
      <c r="B4" s="26"/>
      <c r="C4" s="25"/>
      <c r="D4" s="27"/>
      <c r="E4" s="27"/>
      <c r="F4" s="27"/>
      <c r="G4" s="28" t="s">
        <v>140</v>
      </c>
      <c r="H4" s="29" t="s">
        <v>29</v>
      </c>
      <c r="I4" s="29" t="s">
        <v>30</v>
      </c>
      <c r="J4" s="29" t="s">
        <v>31</v>
      </c>
    </row>
    <row r="5" spans="1:25" ht="18.75" customHeight="1" x14ac:dyDescent="0.25">
      <c r="A5" s="31" t="s">
        <v>5</v>
      </c>
      <c r="B5" s="21">
        <f>'2018'!B9</f>
        <v>0</v>
      </c>
      <c r="C5" s="66" t="e">
        <f>C2/B5</f>
        <v>#DIV/0!</v>
      </c>
      <c r="D5" s="66" t="e">
        <f>(C5-INT(C5))*24</f>
        <v>#DIV/0!</v>
      </c>
      <c r="E5" s="66" t="e">
        <f t="shared" ref="E5:F20" si="0">(D5-INT(D5))*60</f>
        <v>#DIV/0!</v>
      </c>
      <c r="F5" s="66" t="e">
        <f t="shared" si="0"/>
        <v>#DIV/0!</v>
      </c>
      <c r="G5" s="50" t="e">
        <f t="shared" ref="G5:J20" si="1">INT(C5)</f>
        <v>#DIV/0!</v>
      </c>
      <c r="H5" s="51" t="e">
        <f t="shared" si="1"/>
        <v>#DIV/0!</v>
      </c>
      <c r="I5" s="51" t="e">
        <f t="shared" si="1"/>
        <v>#DIV/0!</v>
      </c>
      <c r="J5" s="51" t="e">
        <f t="shared" si="1"/>
        <v>#DIV/0!</v>
      </c>
    </row>
    <row r="6" spans="1:25" ht="18.75" customHeight="1" x14ac:dyDescent="0.25">
      <c r="A6" s="31" t="s">
        <v>6</v>
      </c>
      <c r="B6" s="21">
        <f>'2018'!B10</f>
        <v>0</v>
      </c>
      <c r="C6" s="66" t="e">
        <f>C2/B6</f>
        <v>#DIV/0!</v>
      </c>
      <c r="D6" s="66" t="e">
        <f>(C6-INT(C6))*24</f>
        <v>#DIV/0!</v>
      </c>
      <c r="E6" s="66" t="e">
        <f t="shared" si="0"/>
        <v>#DIV/0!</v>
      </c>
      <c r="F6" s="66" t="e">
        <f t="shared" si="0"/>
        <v>#DIV/0!</v>
      </c>
      <c r="G6" s="50" t="e">
        <f t="shared" si="1"/>
        <v>#DIV/0!</v>
      </c>
      <c r="H6" s="51" t="e">
        <f t="shared" si="1"/>
        <v>#DIV/0!</v>
      </c>
      <c r="I6" s="51" t="e">
        <f t="shared" si="1"/>
        <v>#DIV/0!</v>
      </c>
      <c r="J6" s="51" t="e">
        <f t="shared" si="1"/>
        <v>#DIV/0!</v>
      </c>
    </row>
    <row r="7" spans="1:25" ht="18.75" customHeight="1" x14ac:dyDescent="0.25">
      <c r="A7" s="31" t="s">
        <v>7</v>
      </c>
      <c r="B7" s="21">
        <f>'2018'!B11</f>
        <v>0</v>
      </c>
      <c r="C7" s="66" t="e">
        <f>C2/B7</f>
        <v>#DIV/0!</v>
      </c>
      <c r="D7" s="66" t="e">
        <f t="shared" ref="D7:D26" si="2">(C7-INT(C7))*24</f>
        <v>#DIV/0!</v>
      </c>
      <c r="E7" s="66" t="e">
        <f t="shared" si="0"/>
        <v>#DIV/0!</v>
      </c>
      <c r="F7" s="66" t="e">
        <f t="shared" si="0"/>
        <v>#DIV/0!</v>
      </c>
      <c r="G7" s="50" t="e">
        <f t="shared" si="1"/>
        <v>#DIV/0!</v>
      </c>
      <c r="H7" s="51" t="e">
        <f t="shared" si="1"/>
        <v>#DIV/0!</v>
      </c>
      <c r="I7" s="51" t="e">
        <f t="shared" si="1"/>
        <v>#DIV/0!</v>
      </c>
      <c r="J7" s="51" t="e">
        <f t="shared" si="1"/>
        <v>#DIV/0!</v>
      </c>
    </row>
    <row r="8" spans="1:25" ht="18.75" customHeight="1" x14ac:dyDescent="0.25">
      <c r="A8" s="31" t="s">
        <v>144</v>
      </c>
      <c r="B8" s="21">
        <f>'2018'!B12</f>
        <v>0</v>
      </c>
      <c r="C8" s="70" t="e">
        <f>C2/B8</f>
        <v>#DIV/0!</v>
      </c>
      <c r="D8" s="70" t="e">
        <f t="shared" si="2"/>
        <v>#DIV/0!</v>
      </c>
      <c r="E8" s="70" t="e">
        <f t="shared" si="0"/>
        <v>#DIV/0!</v>
      </c>
      <c r="F8" s="70" t="e">
        <f t="shared" si="0"/>
        <v>#DIV/0!</v>
      </c>
      <c r="G8" s="50" t="e">
        <f t="shared" si="1"/>
        <v>#DIV/0!</v>
      </c>
      <c r="H8" s="51" t="e">
        <f t="shared" si="1"/>
        <v>#DIV/0!</v>
      </c>
      <c r="I8" s="69" t="e">
        <f t="shared" si="1"/>
        <v>#DIV/0!</v>
      </c>
      <c r="J8" s="69" t="e">
        <f t="shared" si="1"/>
        <v>#DIV/0!</v>
      </c>
    </row>
    <row r="9" spans="1:25" ht="18.75" customHeight="1" x14ac:dyDescent="0.25">
      <c r="A9" s="31" t="s">
        <v>9</v>
      </c>
      <c r="B9" s="21">
        <f>'2018'!B13</f>
        <v>0</v>
      </c>
      <c r="C9" s="66" t="e">
        <f>C2/B9</f>
        <v>#DIV/0!</v>
      </c>
      <c r="D9" s="66" t="e">
        <f t="shared" si="2"/>
        <v>#DIV/0!</v>
      </c>
      <c r="E9" s="66" t="e">
        <f t="shared" si="0"/>
        <v>#DIV/0!</v>
      </c>
      <c r="F9" s="66" t="e">
        <f t="shared" si="0"/>
        <v>#DIV/0!</v>
      </c>
      <c r="G9" s="50" t="e">
        <f t="shared" si="1"/>
        <v>#DIV/0!</v>
      </c>
      <c r="H9" s="51" t="e">
        <f t="shared" si="1"/>
        <v>#DIV/0!</v>
      </c>
      <c r="I9" s="51" t="e">
        <f t="shared" si="1"/>
        <v>#DIV/0!</v>
      </c>
      <c r="J9" s="51" t="e">
        <f t="shared" si="1"/>
        <v>#DIV/0!</v>
      </c>
    </row>
    <row r="10" spans="1:25" ht="18.75" customHeight="1" x14ac:dyDescent="0.25">
      <c r="A10" s="31" t="s">
        <v>10</v>
      </c>
      <c r="B10" s="21">
        <f>'2018'!B14</f>
        <v>0</v>
      </c>
      <c r="C10" s="66" t="e">
        <f>C2/B10</f>
        <v>#DIV/0!</v>
      </c>
      <c r="D10" s="66" t="e">
        <f t="shared" si="2"/>
        <v>#DIV/0!</v>
      </c>
      <c r="E10" s="66" t="e">
        <f t="shared" si="0"/>
        <v>#DIV/0!</v>
      </c>
      <c r="F10" s="66" t="e">
        <f t="shared" si="0"/>
        <v>#DIV/0!</v>
      </c>
      <c r="G10" s="50" t="e">
        <f t="shared" si="1"/>
        <v>#DIV/0!</v>
      </c>
      <c r="H10" s="51" t="e">
        <f t="shared" si="1"/>
        <v>#DIV/0!</v>
      </c>
      <c r="I10" s="51" t="e">
        <f t="shared" si="1"/>
        <v>#DIV/0!</v>
      </c>
      <c r="J10" s="51" t="e">
        <f t="shared" si="1"/>
        <v>#DIV/0!</v>
      </c>
    </row>
    <row r="11" spans="1:25" ht="18.75" customHeight="1" x14ac:dyDescent="0.25">
      <c r="A11" s="31" t="s">
        <v>11</v>
      </c>
      <c r="B11" s="21">
        <f>'2018'!B15</f>
        <v>0</v>
      </c>
      <c r="C11" s="66" t="e">
        <f>C2/B11</f>
        <v>#DIV/0!</v>
      </c>
      <c r="D11" s="66" t="e">
        <f t="shared" si="2"/>
        <v>#DIV/0!</v>
      </c>
      <c r="E11" s="66" t="e">
        <f t="shared" si="0"/>
        <v>#DIV/0!</v>
      </c>
      <c r="F11" s="66" t="e">
        <f t="shared" si="0"/>
        <v>#DIV/0!</v>
      </c>
      <c r="G11" s="50" t="e">
        <f t="shared" si="1"/>
        <v>#DIV/0!</v>
      </c>
      <c r="H11" s="51" t="e">
        <f t="shared" si="1"/>
        <v>#DIV/0!</v>
      </c>
      <c r="I11" s="51" t="e">
        <f t="shared" si="1"/>
        <v>#DIV/0!</v>
      </c>
      <c r="J11" s="51" t="e">
        <f t="shared" si="1"/>
        <v>#DIV/0!</v>
      </c>
    </row>
    <row r="12" spans="1:25" ht="18.75" customHeight="1" x14ac:dyDescent="0.25">
      <c r="A12" s="31" t="s">
        <v>13</v>
      </c>
      <c r="B12" s="21">
        <f>'2018'!B16</f>
        <v>0</v>
      </c>
      <c r="C12" s="66" t="e">
        <f>C2/B12</f>
        <v>#DIV/0!</v>
      </c>
      <c r="D12" s="66" t="e">
        <f t="shared" si="2"/>
        <v>#DIV/0!</v>
      </c>
      <c r="E12" s="66" t="e">
        <f t="shared" si="0"/>
        <v>#DIV/0!</v>
      </c>
      <c r="F12" s="66" t="e">
        <f t="shared" si="0"/>
        <v>#DIV/0!</v>
      </c>
      <c r="G12" s="50" t="e">
        <f t="shared" si="1"/>
        <v>#DIV/0!</v>
      </c>
      <c r="H12" s="51" t="e">
        <f t="shared" si="1"/>
        <v>#DIV/0!</v>
      </c>
      <c r="I12" s="51" t="e">
        <f t="shared" si="1"/>
        <v>#DIV/0!</v>
      </c>
      <c r="J12" s="51" t="e">
        <f t="shared" si="1"/>
        <v>#DIV/0!</v>
      </c>
    </row>
    <row r="13" spans="1:25" ht="26.25" customHeight="1" x14ac:dyDescent="0.25">
      <c r="A13" s="32" t="s">
        <v>145</v>
      </c>
      <c r="B13" s="21">
        <f>SUM(B5:B12)</f>
        <v>0</v>
      </c>
      <c r="C13" s="67" t="e">
        <f>C2/B13</f>
        <v>#DIV/0!</v>
      </c>
      <c r="D13" s="66" t="e">
        <f t="shared" si="2"/>
        <v>#DIV/0!</v>
      </c>
      <c r="E13" s="66" t="e">
        <f t="shared" si="0"/>
        <v>#DIV/0!</v>
      </c>
      <c r="F13" s="66" t="e">
        <f t="shared" si="0"/>
        <v>#DIV/0!</v>
      </c>
      <c r="G13" s="50" t="e">
        <f t="shared" si="1"/>
        <v>#DIV/0!</v>
      </c>
      <c r="H13" s="51" t="e">
        <f t="shared" si="1"/>
        <v>#DIV/0!</v>
      </c>
      <c r="I13" s="51" t="e">
        <f t="shared" si="1"/>
        <v>#DIV/0!</v>
      </c>
      <c r="J13" s="51" t="e">
        <f t="shared" si="1"/>
        <v>#DIV/0!</v>
      </c>
    </row>
    <row r="14" spans="1:25" ht="18.75" customHeight="1" x14ac:dyDescent="0.25">
      <c r="A14" s="31" t="s">
        <v>146</v>
      </c>
      <c r="B14" s="21">
        <f>SUM(B5:B8)</f>
        <v>0</v>
      </c>
      <c r="C14" s="68" t="e">
        <f>C2/B14</f>
        <v>#DIV/0!</v>
      </c>
      <c r="D14" s="66" t="e">
        <f>(C14-INT(C14))*24</f>
        <v>#DIV/0!</v>
      </c>
      <c r="E14" s="66" t="e">
        <f>(D14-INT(D14))*60</f>
        <v>#DIV/0!</v>
      </c>
      <c r="F14" s="66" t="e">
        <f>(E14-INT(E14))*60</f>
        <v>#DIV/0!</v>
      </c>
      <c r="G14" s="50" t="e">
        <f t="shared" si="1"/>
        <v>#DIV/0!</v>
      </c>
      <c r="H14" s="51" t="e">
        <f t="shared" si="1"/>
        <v>#DIV/0!</v>
      </c>
      <c r="I14" s="51" t="e">
        <f t="shared" si="1"/>
        <v>#DIV/0!</v>
      </c>
      <c r="J14" s="51" t="e">
        <f t="shared" si="1"/>
        <v>#DIV/0!</v>
      </c>
    </row>
    <row r="15" spans="1:25" ht="18.75" customHeight="1" x14ac:dyDescent="0.25">
      <c r="A15" s="33" t="s">
        <v>147</v>
      </c>
      <c r="B15" s="21">
        <f>SUM(B9:B12)</f>
        <v>0</v>
      </c>
      <c r="C15" s="68" t="e">
        <f>$C$2/B15</f>
        <v>#DIV/0!</v>
      </c>
      <c r="D15" s="66" t="e">
        <f>(C15-INT(C15))*24</f>
        <v>#DIV/0!</v>
      </c>
      <c r="E15" s="66" t="e">
        <f>(D15-INT(D15))*60</f>
        <v>#DIV/0!</v>
      </c>
      <c r="F15" s="66" t="e">
        <f>(E15-INT(E15))*60</f>
        <v>#DIV/0!</v>
      </c>
      <c r="G15" s="50" t="e">
        <f t="shared" si="1"/>
        <v>#DIV/0!</v>
      </c>
      <c r="H15" s="51" t="e">
        <f t="shared" si="1"/>
        <v>#DIV/0!</v>
      </c>
      <c r="I15" s="51" t="e">
        <f t="shared" si="1"/>
        <v>#DIV/0!</v>
      </c>
      <c r="J15" s="51" t="e">
        <f t="shared" si="1"/>
        <v>#DIV/0!</v>
      </c>
    </row>
    <row r="16" spans="1:25" ht="15.75" customHeight="1" x14ac:dyDescent="0.25">
      <c r="A16" s="31" t="s">
        <v>59</v>
      </c>
      <c r="B16" s="21">
        <f>'2018'!B28</f>
        <v>0</v>
      </c>
      <c r="C16" s="67" t="e">
        <f>C2/B16</f>
        <v>#DIV/0!</v>
      </c>
      <c r="D16" s="66" t="e">
        <f t="shared" si="2"/>
        <v>#DIV/0!</v>
      </c>
      <c r="E16" s="66" t="e">
        <f t="shared" si="0"/>
        <v>#DIV/0!</v>
      </c>
      <c r="F16" s="66" t="e">
        <f t="shared" si="0"/>
        <v>#DIV/0!</v>
      </c>
      <c r="G16" s="50" t="e">
        <f t="shared" si="1"/>
        <v>#DIV/0!</v>
      </c>
      <c r="H16" s="51" t="e">
        <f t="shared" si="1"/>
        <v>#DIV/0!</v>
      </c>
      <c r="I16" s="51" t="e">
        <f t="shared" si="1"/>
        <v>#DIV/0!</v>
      </c>
      <c r="J16" s="51" t="e">
        <f t="shared" si="1"/>
        <v>#DIV/0!</v>
      </c>
    </row>
    <row r="17" spans="1:10" ht="22.5" customHeight="1" x14ac:dyDescent="0.25">
      <c r="A17" s="31" t="s">
        <v>148</v>
      </c>
      <c r="B17" s="21">
        <f>'2018'!B17</f>
        <v>0</v>
      </c>
      <c r="C17" s="68" t="e">
        <f>C2/B17</f>
        <v>#DIV/0!</v>
      </c>
      <c r="D17" s="66" t="e">
        <f t="shared" si="2"/>
        <v>#DIV/0!</v>
      </c>
      <c r="E17" s="66" t="e">
        <f t="shared" si="0"/>
        <v>#DIV/0!</v>
      </c>
      <c r="F17" s="66" t="e">
        <f t="shared" si="0"/>
        <v>#DIV/0!</v>
      </c>
      <c r="G17" s="50" t="e">
        <f t="shared" si="1"/>
        <v>#DIV/0!</v>
      </c>
      <c r="H17" s="51" t="e">
        <f t="shared" si="1"/>
        <v>#DIV/0!</v>
      </c>
      <c r="I17" s="51" t="e">
        <f t="shared" si="1"/>
        <v>#DIV/0!</v>
      </c>
      <c r="J17" s="51" t="e">
        <f t="shared" si="1"/>
        <v>#DIV/0!</v>
      </c>
    </row>
    <row r="18" spans="1:10" ht="18.75" customHeight="1" x14ac:dyDescent="0.25">
      <c r="A18" s="33" t="s">
        <v>57</v>
      </c>
      <c r="B18" s="21">
        <f>'2018'!B24</f>
        <v>0</v>
      </c>
      <c r="C18" s="68" t="e">
        <f>$C$2/B18</f>
        <v>#DIV/0!</v>
      </c>
      <c r="D18" s="66" t="e">
        <f t="shared" si="2"/>
        <v>#DIV/0!</v>
      </c>
      <c r="E18" s="66" t="e">
        <f t="shared" si="0"/>
        <v>#DIV/0!</v>
      </c>
      <c r="F18" s="66" t="e">
        <f t="shared" si="0"/>
        <v>#DIV/0!</v>
      </c>
      <c r="G18" s="50" t="e">
        <f t="shared" si="1"/>
        <v>#DIV/0!</v>
      </c>
      <c r="H18" s="51" t="e">
        <f t="shared" si="1"/>
        <v>#DIV/0!</v>
      </c>
      <c r="I18" s="51" t="e">
        <f t="shared" si="1"/>
        <v>#DIV/0!</v>
      </c>
      <c r="J18" s="51" t="e">
        <f t="shared" si="1"/>
        <v>#DIV/0!</v>
      </c>
    </row>
    <row r="19" spans="1:10" ht="18.75" customHeight="1" x14ac:dyDescent="0.25">
      <c r="A19" s="31" t="s">
        <v>15</v>
      </c>
      <c r="B19" s="21">
        <f>'2018'!B18</f>
        <v>0</v>
      </c>
      <c r="C19" s="66" t="e">
        <f>C2/B19</f>
        <v>#DIV/0!</v>
      </c>
      <c r="D19" s="66" t="e">
        <f t="shared" si="2"/>
        <v>#DIV/0!</v>
      </c>
      <c r="E19" s="66" t="e">
        <f t="shared" si="0"/>
        <v>#DIV/0!</v>
      </c>
      <c r="F19" s="66" t="e">
        <f t="shared" si="0"/>
        <v>#DIV/0!</v>
      </c>
      <c r="G19" s="50" t="e">
        <f t="shared" si="1"/>
        <v>#DIV/0!</v>
      </c>
      <c r="H19" s="51" t="e">
        <f t="shared" si="1"/>
        <v>#DIV/0!</v>
      </c>
      <c r="I19" s="51" t="e">
        <f t="shared" si="1"/>
        <v>#DIV/0!</v>
      </c>
      <c r="J19" s="51" t="e">
        <f t="shared" si="1"/>
        <v>#DIV/0!</v>
      </c>
    </row>
    <row r="20" spans="1:10" ht="18.75" customHeight="1" x14ac:dyDescent="0.25">
      <c r="A20" s="33" t="s">
        <v>47</v>
      </c>
      <c r="B20" s="21">
        <f>'2018'!B23</f>
        <v>0</v>
      </c>
      <c r="C20" s="68" t="e">
        <f t="shared" ref="C20:C26" si="3">$C$2/B20</f>
        <v>#DIV/0!</v>
      </c>
      <c r="D20" s="66" t="e">
        <f t="shared" si="2"/>
        <v>#DIV/0!</v>
      </c>
      <c r="E20" s="66" t="e">
        <f t="shared" si="0"/>
        <v>#DIV/0!</v>
      </c>
      <c r="F20" s="66" t="e">
        <f t="shared" si="0"/>
        <v>#DIV/0!</v>
      </c>
      <c r="G20" s="50" t="e">
        <f t="shared" si="1"/>
        <v>#DIV/0!</v>
      </c>
      <c r="H20" s="51" t="e">
        <f t="shared" si="1"/>
        <v>#DIV/0!</v>
      </c>
      <c r="I20" s="51" t="e">
        <f t="shared" si="1"/>
        <v>#DIV/0!</v>
      </c>
      <c r="J20" s="51" t="e">
        <f t="shared" si="1"/>
        <v>#DIV/0!</v>
      </c>
    </row>
    <row r="21" spans="1:10" ht="18.75" customHeight="1" x14ac:dyDescent="0.25">
      <c r="A21" s="33" t="s">
        <v>149</v>
      </c>
      <c r="B21" s="21">
        <f>'2018'!B29</f>
        <v>0</v>
      </c>
      <c r="C21" s="68" t="e">
        <f t="shared" si="3"/>
        <v>#DIV/0!</v>
      </c>
      <c r="D21" s="66" t="e">
        <f t="shared" si="2"/>
        <v>#DIV/0!</v>
      </c>
      <c r="E21" s="66" t="e">
        <f t="shared" ref="E21:F26" si="4">(D21-INT(D21))*60</f>
        <v>#DIV/0!</v>
      </c>
      <c r="F21" s="66" t="e">
        <f t="shared" si="4"/>
        <v>#DIV/0!</v>
      </c>
      <c r="G21" s="50" t="e">
        <f t="shared" ref="G21:J26" si="5">INT(C21)</f>
        <v>#DIV/0!</v>
      </c>
      <c r="H21" s="51" t="e">
        <f t="shared" si="5"/>
        <v>#DIV/0!</v>
      </c>
      <c r="I21" s="51" t="e">
        <f t="shared" si="5"/>
        <v>#DIV/0!</v>
      </c>
      <c r="J21" s="51" t="e">
        <f t="shared" si="5"/>
        <v>#DIV/0!</v>
      </c>
    </row>
    <row r="22" spans="1:10" ht="18.75" customHeight="1" x14ac:dyDescent="0.25">
      <c r="A22" s="33" t="s">
        <v>150</v>
      </c>
      <c r="B22" s="21">
        <f>'2018'!B19</f>
        <v>0</v>
      </c>
      <c r="C22" s="68" t="e">
        <f t="shared" si="3"/>
        <v>#DIV/0!</v>
      </c>
      <c r="D22" s="66" t="e">
        <f t="shared" si="2"/>
        <v>#DIV/0!</v>
      </c>
      <c r="E22" s="66" t="e">
        <f t="shared" si="4"/>
        <v>#DIV/0!</v>
      </c>
      <c r="F22" s="66" t="e">
        <f t="shared" si="4"/>
        <v>#DIV/0!</v>
      </c>
      <c r="G22" s="50" t="e">
        <f t="shared" si="5"/>
        <v>#DIV/0!</v>
      </c>
      <c r="H22" s="51" t="e">
        <f t="shared" si="5"/>
        <v>#DIV/0!</v>
      </c>
      <c r="I22" s="51" t="e">
        <f t="shared" si="5"/>
        <v>#DIV/0!</v>
      </c>
      <c r="J22" s="51" t="e">
        <f t="shared" si="5"/>
        <v>#DIV/0!</v>
      </c>
    </row>
    <row r="23" spans="1:10" ht="18.75" customHeight="1" x14ac:dyDescent="0.25">
      <c r="A23" s="33" t="s">
        <v>151</v>
      </c>
      <c r="B23" s="21">
        <f>'2018'!C31</f>
        <v>0</v>
      </c>
      <c r="C23" s="68" t="e">
        <f t="shared" si="3"/>
        <v>#DIV/0!</v>
      </c>
      <c r="D23" s="66" t="e">
        <f t="shared" si="2"/>
        <v>#DIV/0!</v>
      </c>
      <c r="E23" s="66" t="e">
        <f t="shared" si="4"/>
        <v>#DIV/0!</v>
      </c>
      <c r="F23" s="66" t="e">
        <f t="shared" si="4"/>
        <v>#DIV/0!</v>
      </c>
      <c r="G23" s="50" t="e">
        <f t="shared" si="5"/>
        <v>#DIV/0!</v>
      </c>
      <c r="H23" s="51" t="e">
        <f t="shared" si="5"/>
        <v>#DIV/0!</v>
      </c>
      <c r="I23" s="51" t="e">
        <f t="shared" si="5"/>
        <v>#DIV/0!</v>
      </c>
      <c r="J23" s="51" t="e">
        <f t="shared" si="5"/>
        <v>#DIV/0!</v>
      </c>
    </row>
    <row r="24" spans="1:10" ht="18.75" customHeight="1" x14ac:dyDescent="0.25">
      <c r="A24" s="33" t="s">
        <v>152</v>
      </c>
      <c r="B24" s="21">
        <f>'2018'!C32</f>
        <v>0</v>
      </c>
      <c r="C24" s="68" t="e">
        <f t="shared" si="3"/>
        <v>#DIV/0!</v>
      </c>
      <c r="D24" s="66" t="e">
        <f t="shared" si="2"/>
        <v>#DIV/0!</v>
      </c>
      <c r="E24" s="66" t="e">
        <f t="shared" si="4"/>
        <v>#DIV/0!</v>
      </c>
      <c r="F24" s="66" t="e">
        <f t="shared" si="4"/>
        <v>#DIV/0!</v>
      </c>
      <c r="G24" s="50" t="e">
        <f t="shared" si="5"/>
        <v>#DIV/0!</v>
      </c>
      <c r="H24" s="51" t="e">
        <f t="shared" si="5"/>
        <v>#DIV/0!</v>
      </c>
      <c r="I24" s="51" t="e">
        <f t="shared" si="5"/>
        <v>#DIV/0!</v>
      </c>
      <c r="J24" s="51" t="e">
        <f t="shared" si="5"/>
        <v>#DIV/0!</v>
      </c>
    </row>
    <row r="25" spans="1:10" ht="18" customHeight="1" x14ac:dyDescent="0.25">
      <c r="A25" s="33" t="s">
        <v>153</v>
      </c>
      <c r="B25" s="21">
        <f>SUM(B23:B24)</f>
        <v>0</v>
      </c>
      <c r="C25" s="68" t="e">
        <f>$C$2/B25</f>
        <v>#DIV/0!</v>
      </c>
      <c r="D25" s="66" t="e">
        <f>(C25-INT(C25))*24</f>
        <v>#DIV/0!</v>
      </c>
      <c r="E25" s="66" t="e">
        <f>(D25-INT(D25))*60</f>
        <v>#DIV/0!</v>
      </c>
      <c r="F25" s="66" t="e">
        <f>(E25-INT(E25))*60</f>
        <v>#DIV/0!</v>
      </c>
      <c r="G25" s="50" t="e">
        <f>INT(C25)</f>
        <v>#DIV/0!</v>
      </c>
      <c r="H25" s="51" t="e">
        <f>INT(D25)</f>
        <v>#DIV/0!</v>
      </c>
      <c r="I25" s="51" t="e">
        <f>INT(E25)</f>
        <v>#DIV/0!</v>
      </c>
      <c r="J25" s="51" t="e">
        <f>INT(F25)</f>
        <v>#DIV/0!</v>
      </c>
    </row>
    <row r="26" spans="1:10" ht="18" customHeight="1" x14ac:dyDescent="0.25">
      <c r="A26" s="33" t="s">
        <v>58</v>
      </c>
      <c r="B26" s="21">
        <f>'2018'!B25</f>
        <v>0</v>
      </c>
      <c r="C26" s="68" t="e">
        <f t="shared" si="3"/>
        <v>#DIV/0!</v>
      </c>
      <c r="D26" s="66" t="e">
        <f t="shared" si="2"/>
        <v>#DIV/0!</v>
      </c>
      <c r="E26" s="66" t="e">
        <f t="shared" si="4"/>
        <v>#DIV/0!</v>
      </c>
      <c r="F26" s="66" t="e">
        <f t="shared" si="4"/>
        <v>#DIV/0!</v>
      </c>
      <c r="G26" s="50" t="e">
        <f t="shared" si="5"/>
        <v>#DIV/0!</v>
      </c>
      <c r="H26" s="51" t="e">
        <f t="shared" si="5"/>
        <v>#DIV/0!</v>
      </c>
      <c r="I26" s="51" t="e">
        <f t="shared" si="5"/>
        <v>#DIV/0!</v>
      </c>
      <c r="J26" s="51" t="e">
        <f t="shared" si="5"/>
        <v>#DIV/0!</v>
      </c>
    </row>
    <row r="27" spans="1:10" s="39" customFormat="1" ht="18.75" customHeight="1" x14ac:dyDescent="0.25">
      <c r="A27" s="34"/>
      <c r="B27" s="35"/>
      <c r="C27" s="36"/>
      <c r="D27" s="37"/>
      <c r="E27" s="37"/>
      <c r="F27" s="37"/>
      <c r="G27" s="38"/>
      <c r="H27" s="38"/>
      <c r="I27" s="38"/>
      <c r="J27" s="38"/>
    </row>
    <row r="28" spans="1:10" ht="19.5" customHeight="1" x14ac:dyDescent="0.25">
      <c r="B28" s="22"/>
    </row>
    <row r="29" spans="1:10" ht="18" customHeight="1" thickBot="1" x14ac:dyDescent="0.3">
      <c r="A29" s="42" t="s">
        <v>154</v>
      </c>
      <c r="B29" s="43"/>
      <c r="C29" s="44"/>
      <c r="D29" s="45"/>
      <c r="E29" s="46"/>
      <c r="F29" s="47"/>
    </row>
    <row r="30" spans="1:10" ht="15" thickTop="1" x14ac:dyDescent="0.25">
      <c r="A30" s="30" t="s">
        <v>155</v>
      </c>
      <c r="F30" s="48">
        <f>B13/C2</f>
        <v>0</v>
      </c>
    </row>
    <row r="37" spans="1:25" ht="18" customHeight="1" x14ac:dyDescent="0.25">
      <c r="E37" s="30"/>
    </row>
    <row r="39" spans="1:25" x14ac:dyDescent="0.25">
      <c r="C39" s="40"/>
    </row>
    <row r="40" spans="1:25" x14ac:dyDescent="0.25">
      <c r="C40" s="40"/>
      <c r="D40" s="40"/>
    </row>
    <row r="41" spans="1:25" x14ac:dyDescent="0.25">
      <c r="C41" s="40"/>
      <c r="D41" s="40"/>
    </row>
    <row r="42" spans="1:25" s="49" customFormat="1" x14ac:dyDescent="0.25">
      <c r="A42" s="30"/>
      <c r="B42" s="18"/>
      <c r="C42" s="40"/>
      <c r="D42" s="40"/>
      <c r="E42" s="40"/>
      <c r="F42" s="30"/>
      <c r="G42" s="48"/>
      <c r="H42" s="48"/>
      <c r="I42" s="48"/>
      <c r="J42" s="48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</row>
    <row r="43" spans="1:25" x14ac:dyDescent="0.25">
      <c r="C43" s="40"/>
      <c r="D43" s="40"/>
    </row>
    <row r="44" spans="1:25" x14ac:dyDescent="0.25">
      <c r="C44" s="40"/>
      <c r="D44" s="40"/>
    </row>
    <row r="45" spans="1:25" x14ac:dyDescent="0.25">
      <c r="C45" s="40"/>
      <c r="D45" s="40"/>
    </row>
    <row r="46" spans="1:25" x14ac:dyDescent="0.25">
      <c r="C46" s="40"/>
      <c r="D46" s="40"/>
    </row>
    <row r="47" spans="1:25" x14ac:dyDescent="0.25">
      <c r="C47" s="40"/>
      <c r="D47" s="40"/>
    </row>
  </sheetData>
  <sheetProtection password="DC39" sheet="1" objects="1" scenarios="1" selectLockedCells="1" selectUnlockedCells="1"/>
  <mergeCells count="2">
    <mergeCell ref="C1:F1"/>
    <mergeCell ref="G2:J3"/>
  </mergeCells>
  <conditionalFormatting sqref="G19:J19 G5:J17">
    <cfRule type="cellIs" dxfId="8" priority="9" stopIfTrue="1" operator="equal">
      <formula>0</formula>
    </cfRule>
  </conditionalFormatting>
  <conditionalFormatting sqref="G18:J18 G27:J27">
    <cfRule type="cellIs" dxfId="7" priority="8" stopIfTrue="1" operator="equal">
      <formula>0</formula>
    </cfRule>
  </conditionalFormatting>
  <conditionalFormatting sqref="G20:J20">
    <cfRule type="cellIs" dxfId="6" priority="7" stopIfTrue="1" operator="equal">
      <formula>0</formula>
    </cfRule>
  </conditionalFormatting>
  <conditionalFormatting sqref="G21:J21">
    <cfRule type="cellIs" dxfId="5" priority="6" stopIfTrue="1" operator="equal">
      <formula>0</formula>
    </cfRule>
  </conditionalFormatting>
  <conditionalFormatting sqref="G22:J22">
    <cfRule type="cellIs" dxfId="4" priority="5" stopIfTrue="1" operator="equal">
      <formula>0</formula>
    </cfRule>
  </conditionalFormatting>
  <conditionalFormatting sqref="G24:J24">
    <cfRule type="cellIs" dxfId="3" priority="4" stopIfTrue="1" operator="equal">
      <formula>0</formula>
    </cfRule>
  </conditionalFormatting>
  <conditionalFormatting sqref="G23:J23">
    <cfRule type="cellIs" dxfId="2" priority="3" stopIfTrue="1" operator="equal">
      <formula>0</formula>
    </cfRule>
  </conditionalFormatting>
  <conditionalFormatting sqref="G26:J26">
    <cfRule type="cellIs" dxfId="1" priority="2" stopIfTrue="1" operator="equal">
      <formula>0</formula>
    </cfRule>
  </conditionalFormatting>
  <conditionalFormatting sqref="G25:J25">
    <cfRule type="cellIs" dxfId="0" priority="1" stopIfTrue="1" operator="equal">
      <formula>0</formula>
    </cfRule>
  </conditionalFormatting>
  <printOptions horizontalCentered="1" verticalCentered="1" gridLines="1"/>
  <pageMargins left="0.25" right="0.25" top="1" bottom="1" header="0.5" footer="0.5"/>
  <pageSetup scale="87" orientation="landscape" r:id="rId1"/>
  <headerFooter alignWithMargins="0">
    <oddFooter>&amp;C&amp;Z&amp;F&amp;R&amp;D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8"/>
  <sheetViews>
    <sheetView zoomScaleNormal="100" workbookViewId="0">
      <selection activeCell="E20" sqref="E20"/>
    </sheetView>
  </sheetViews>
  <sheetFormatPr defaultRowHeight="15" x14ac:dyDescent="0.25"/>
  <cols>
    <col min="1" max="1" width="27.7109375" style="2" customWidth="1"/>
    <col min="2" max="3" width="40.85546875" style="2" customWidth="1"/>
    <col min="4" max="5" width="41.140625" style="2" customWidth="1"/>
    <col min="6" max="16384" width="9.140625" style="2"/>
  </cols>
  <sheetData>
    <row r="1" spans="1:5" x14ac:dyDescent="0.25">
      <c r="A1" s="2" t="s">
        <v>0</v>
      </c>
      <c r="B1" s="92" t="s">
        <v>1</v>
      </c>
      <c r="C1" s="10"/>
    </row>
    <row r="2" spans="1:5" x14ac:dyDescent="0.25">
      <c r="B2" s="92"/>
      <c r="C2" s="10"/>
    </row>
    <row r="3" spans="1:5" s="13" customFormat="1" ht="15.75" thickBot="1" x14ac:dyDescent="0.3">
      <c r="A3" s="14"/>
      <c r="B3" s="14" t="s">
        <v>51</v>
      </c>
      <c r="C3" s="14" t="s">
        <v>23</v>
      </c>
      <c r="D3" s="14" t="s">
        <v>24</v>
      </c>
      <c r="E3" s="14" t="s">
        <v>199</v>
      </c>
    </row>
    <row r="4" spans="1:5" ht="15.75" thickTop="1" x14ac:dyDescent="0.25">
      <c r="A4" s="56" t="s">
        <v>2</v>
      </c>
      <c r="B4" s="60" t="s">
        <v>40</v>
      </c>
      <c r="C4" s="60" t="s">
        <v>40</v>
      </c>
      <c r="D4" s="61" t="s">
        <v>53</v>
      </c>
      <c r="E4" s="127" t="s">
        <v>200</v>
      </c>
    </row>
    <row r="5" spans="1:5" ht="30" x14ac:dyDescent="0.25">
      <c r="A5" s="57" t="s">
        <v>3</v>
      </c>
      <c r="B5" s="62" t="s">
        <v>41</v>
      </c>
      <c r="C5" s="62" t="s">
        <v>41</v>
      </c>
      <c r="D5" s="63" t="s">
        <v>41</v>
      </c>
      <c r="E5" s="128" t="s">
        <v>201</v>
      </c>
    </row>
    <row r="6" spans="1:5" ht="45" customHeight="1" x14ac:dyDescent="0.25">
      <c r="A6" s="57" t="s">
        <v>4</v>
      </c>
      <c r="B6" s="62" t="s">
        <v>42</v>
      </c>
      <c r="C6" s="62" t="s">
        <v>42</v>
      </c>
      <c r="D6" s="63" t="s">
        <v>42</v>
      </c>
      <c r="E6" s="128" t="s">
        <v>202</v>
      </c>
    </row>
    <row r="7" spans="1:5" x14ac:dyDescent="0.25">
      <c r="A7" s="58" t="s">
        <v>5</v>
      </c>
      <c r="B7" s="62" t="s">
        <v>32</v>
      </c>
      <c r="C7" s="62" t="s">
        <v>32</v>
      </c>
      <c r="D7" s="63" t="s">
        <v>48</v>
      </c>
      <c r="E7" s="128"/>
    </row>
    <row r="8" spans="1:5" ht="30.75" thickBot="1" x14ac:dyDescent="0.3">
      <c r="A8" s="58" t="s">
        <v>6</v>
      </c>
      <c r="B8" s="62" t="s">
        <v>33</v>
      </c>
      <c r="C8" s="62" t="s">
        <v>33</v>
      </c>
      <c r="D8" s="63" t="s">
        <v>48</v>
      </c>
      <c r="E8" s="129" t="s">
        <v>203</v>
      </c>
    </row>
    <row r="9" spans="1:5" ht="15.75" thickTop="1" x14ac:dyDescent="0.25">
      <c r="A9" s="58" t="s">
        <v>7</v>
      </c>
      <c r="B9" s="62" t="s">
        <v>34</v>
      </c>
      <c r="C9" s="62" t="s">
        <v>34</v>
      </c>
      <c r="D9" s="63" t="s">
        <v>48</v>
      </c>
    </row>
    <row r="10" spans="1:5" x14ac:dyDescent="0.25">
      <c r="A10" s="58" t="s">
        <v>8</v>
      </c>
      <c r="B10" s="62" t="s">
        <v>35</v>
      </c>
      <c r="C10" s="62" t="s">
        <v>35</v>
      </c>
      <c r="D10" s="63" t="s">
        <v>48</v>
      </c>
    </row>
    <row r="11" spans="1:5" x14ac:dyDescent="0.25">
      <c r="A11" s="58" t="s">
        <v>9</v>
      </c>
      <c r="B11" s="62" t="s">
        <v>36</v>
      </c>
      <c r="C11" s="62" t="s">
        <v>36</v>
      </c>
      <c r="D11" s="63" t="s">
        <v>48</v>
      </c>
    </row>
    <row r="12" spans="1:5" x14ac:dyDescent="0.25">
      <c r="A12" s="58" t="s">
        <v>10</v>
      </c>
      <c r="B12" s="62" t="s">
        <v>37</v>
      </c>
      <c r="C12" s="62" t="s">
        <v>37</v>
      </c>
      <c r="D12" s="63" t="s">
        <v>48</v>
      </c>
    </row>
    <row r="13" spans="1:5" x14ac:dyDescent="0.25">
      <c r="A13" s="58" t="s">
        <v>12</v>
      </c>
      <c r="B13" s="62" t="s">
        <v>38</v>
      </c>
      <c r="C13" s="62" t="s">
        <v>38</v>
      </c>
      <c r="D13" s="63" t="s">
        <v>48</v>
      </c>
    </row>
    <row r="14" spans="1:5" x14ac:dyDescent="0.25">
      <c r="A14" s="58" t="s">
        <v>13</v>
      </c>
      <c r="B14" s="62" t="s">
        <v>39</v>
      </c>
      <c r="C14" s="62" t="s">
        <v>39</v>
      </c>
      <c r="D14" s="63" t="s">
        <v>13</v>
      </c>
    </row>
    <row r="15" spans="1:5" x14ac:dyDescent="0.25">
      <c r="A15" s="58" t="s">
        <v>14</v>
      </c>
      <c r="B15" s="62" t="s">
        <v>43</v>
      </c>
      <c r="C15" s="62" t="s">
        <v>43</v>
      </c>
      <c r="D15" s="63" t="s">
        <v>161</v>
      </c>
    </row>
    <row r="16" spans="1:5" ht="45" x14ac:dyDescent="0.25">
      <c r="A16" s="58" t="s">
        <v>15</v>
      </c>
      <c r="B16" s="62" t="s">
        <v>44</v>
      </c>
      <c r="C16" s="62" t="s">
        <v>52</v>
      </c>
      <c r="D16" s="63" t="s">
        <v>161</v>
      </c>
    </row>
    <row r="17" spans="1:4" x14ac:dyDescent="0.25">
      <c r="A17" s="58" t="s">
        <v>16</v>
      </c>
      <c r="B17" s="62" t="s">
        <v>45</v>
      </c>
      <c r="C17" s="62" t="s">
        <v>173</v>
      </c>
      <c r="D17" s="63" t="s">
        <v>161</v>
      </c>
    </row>
    <row r="18" spans="1:4" x14ac:dyDescent="0.25">
      <c r="A18" s="58" t="s">
        <v>61</v>
      </c>
      <c r="B18" s="62" t="s">
        <v>172</v>
      </c>
      <c r="C18" s="62" t="s">
        <v>161</v>
      </c>
      <c r="D18" s="63" t="s">
        <v>161</v>
      </c>
    </row>
    <row r="19" spans="1:4" x14ac:dyDescent="0.25">
      <c r="A19" s="57" t="s">
        <v>17</v>
      </c>
      <c r="B19" s="62" t="s">
        <v>46</v>
      </c>
      <c r="C19" s="62" t="s">
        <v>161</v>
      </c>
      <c r="D19" s="63" t="s">
        <v>161</v>
      </c>
    </row>
    <row r="20" spans="1:4" x14ac:dyDescent="0.25">
      <c r="A20" s="57" t="s">
        <v>18</v>
      </c>
      <c r="B20" s="62" t="s">
        <v>46</v>
      </c>
      <c r="C20" s="62" t="s">
        <v>161</v>
      </c>
      <c r="D20" s="63" t="s">
        <v>161</v>
      </c>
    </row>
    <row r="21" spans="1:4" x14ac:dyDescent="0.25">
      <c r="A21" s="58" t="s">
        <v>19</v>
      </c>
      <c r="B21" s="62" t="s">
        <v>47</v>
      </c>
      <c r="C21" s="62" t="s">
        <v>161</v>
      </c>
      <c r="D21" s="63" t="s">
        <v>161</v>
      </c>
    </row>
    <row r="22" spans="1:4" x14ac:dyDescent="0.25">
      <c r="A22" s="58" t="s">
        <v>57</v>
      </c>
      <c r="B22" s="62" t="s">
        <v>170</v>
      </c>
      <c r="C22" s="62" t="s">
        <v>161</v>
      </c>
      <c r="D22" s="63" t="s">
        <v>161</v>
      </c>
    </row>
    <row r="23" spans="1:4" x14ac:dyDescent="0.25">
      <c r="A23" s="58" t="s">
        <v>58</v>
      </c>
      <c r="B23" s="62" t="s">
        <v>171</v>
      </c>
      <c r="C23" s="62" t="s">
        <v>161</v>
      </c>
      <c r="D23" s="63" t="s">
        <v>161</v>
      </c>
    </row>
    <row r="24" spans="1:4" x14ac:dyDescent="0.25">
      <c r="A24" s="57" t="s">
        <v>159</v>
      </c>
      <c r="B24" s="62" t="s">
        <v>166</v>
      </c>
      <c r="C24" s="62" t="s">
        <v>161</v>
      </c>
      <c r="D24" s="63" t="s">
        <v>161</v>
      </c>
    </row>
    <row r="25" spans="1:4" x14ac:dyDescent="0.25">
      <c r="A25" s="57" t="s">
        <v>160</v>
      </c>
      <c r="B25" s="62" t="s">
        <v>166</v>
      </c>
      <c r="C25" s="62" t="s">
        <v>161</v>
      </c>
      <c r="D25" s="63" t="s">
        <v>161</v>
      </c>
    </row>
    <row r="26" spans="1:4" ht="30" x14ac:dyDescent="0.25">
      <c r="A26" s="58" t="s">
        <v>59</v>
      </c>
      <c r="B26" s="62" t="s">
        <v>167</v>
      </c>
      <c r="C26" s="62" t="s">
        <v>174</v>
      </c>
      <c r="D26" s="63" t="s">
        <v>161</v>
      </c>
    </row>
    <row r="27" spans="1:4" ht="30" x14ac:dyDescent="0.25">
      <c r="A27" s="58" t="s">
        <v>60</v>
      </c>
      <c r="B27" s="62" t="s">
        <v>168</v>
      </c>
      <c r="C27" s="62" t="s">
        <v>161</v>
      </c>
      <c r="D27" s="63" t="s">
        <v>161</v>
      </c>
    </row>
    <row r="28" spans="1:4" x14ac:dyDescent="0.25">
      <c r="A28" s="58" t="s">
        <v>153</v>
      </c>
      <c r="B28" s="62" t="s">
        <v>161</v>
      </c>
      <c r="C28" s="62" t="s">
        <v>169</v>
      </c>
      <c r="D28" s="63" t="s">
        <v>161</v>
      </c>
    </row>
    <row r="29" spans="1:4" x14ac:dyDescent="0.25">
      <c r="A29" s="57" t="s">
        <v>162</v>
      </c>
      <c r="B29" s="62" t="s">
        <v>161</v>
      </c>
      <c r="C29" s="62" t="s">
        <v>164</v>
      </c>
      <c r="D29" s="63" t="s">
        <v>161</v>
      </c>
    </row>
    <row r="30" spans="1:4" x14ac:dyDescent="0.25">
      <c r="A30" s="57" t="s">
        <v>163</v>
      </c>
      <c r="B30" s="62" t="s">
        <v>161</v>
      </c>
      <c r="C30" s="62" t="s">
        <v>165</v>
      </c>
      <c r="D30" s="63" t="s">
        <v>161</v>
      </c>
    </row>
    <row r="31" spans="1:4" ht="30" x14ac:dyDescent="0.25">
      <c r="A31" s="58" t="s">
        <v>20</v>
      </c>
      <c r="B31" s="62" t="s">
        <v>175</v>
      </c>
      <c r="C31" s="62" t="s">
        <v>161</v>
      </c>
      <c r="D31" s="63" t="s">
        <v>49</v>
      </c>
    </row>
    <row r="32" spans="1:4" ht="30.75" thickBot="1" x14ac:dyDescent="0.3">
      <c r="A32" s="59" t="s">
        <v>21</v>
      </c>
      <c r="B32" s="64" t="s">
        <v>175</v>
      </c>
      <c r="C32" s="64" t="s">
        <v>161</v>
      </c>
      <c r="D32" s="65" t="s">
        <v>50</v>
      </c>
    </row>
    <row r="33" spans="1:4" ht="15.75" thickTop="1" x14ac:dyDescent="0.25"/>
    <row r="34" spans="1:4" s="122" customFormat="1" x14ac:dyDescent="0.25">
      <c r="A34" s="122" t="s">
        <v>177</v>
      </c>
      <c r="B34" s="122" t="s">
        <v>181</v>
      </c>
      <c r="C34" s="122" t="s">
        <v>182</v>
      </c>
      <c r="D34" s="122" t="s">
        <v>183</v>
      </c>
    </row>
    <row r="35" spans="1:4" x14ac:dyDescent="0.25">
      <c r="A35" s="2" t="s">
        <v>178</v>
      </c>
      <c r="B35" s="2" t="s">
        <v>187</v>
      </c>
      <c r="C35" s="77" t="s">
        <v>131</v>
      </c>
      <c r="D35" s="2" t="s">
        <v>184</v>
      </c>
    </row>
    <row r="36" spans="1:4" x14ac:dyDescent="0.25">
      <c r="A36" s="2" t="s">
        <v>179</v>
      </c>
      <c r="B36" s="2" t="s">
        <v>186</v>
      </c>
      <c r="C36" t="s">
        <v>180</v>
      </c>
      <c r="D36" s="2" t="s">
        <v>185</v>
      </c>
    </row>
    <row r="37" spans="1:4" ht="30" x14ac:dyDescent="0.25">
      <c r="A37" s="2" t="s">
        <v>188</v>
      </c>
      <c r="B37" s="2" t="s">
        <v>189</v>
      </c>
      <c r="C37" s="2" t="s">
        <v>190</v>
      </c>
      <c r="D37" s="2" t="s">
        <v>191</v>
      </c>
    </row>
    <row r="38" spans="1:4" ht="30" x14ac:dyDescent="0.25">
      <c r="A38" s="2" t="s">
        <v>195</v>
      </c>
      <c r="B38" s="2" t="s">
        <v>192</v>
      </c>
      <c r="C38" s="2" t="s">
        <v>193</v>
      </c>
      <c r="D38" s="2" t="s">
        <v>194</v>
      </c>
    </row>
  </sheetData>
  <pageMargins left="0.7" right="0.7" top="0.75" bottom="0.75" header="0.3" footer="0.3"/>
  <pageSetup scale="63" orientation="landscape" r:id="rId1"/>
  <headerFooter>
    <oddHeader>&amp;CTHE BOOK
Reference Guide</oddHeader>
    <oddFooter>&amp;R&amp;"-,Italic"July 2017 (Brock)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2017</vt:lpstr>
      <vt:lpstr>2018</vt:lpstr>
      <vt:lpstr>year to year comparison</vt:lpstr>
      <vt:lpstr>2017 Crime Clock</vt:lpstr>
      <vt:lpstr>2018 Crime Clock</vt:lpstr>
      <vt:lpstr>Reference Guide</vt:lpstr>
      <vt:lpstr>Sheet7</vt:lpstr>
      <vt:lpstr>'2017 Crime Clock'!Print_Area</vt:lpstr>
      <vt:lpstr>'2018 Crime Clock'!Print_Area</vt:lpstr>
      <vt:lpstr>'2017'!Print_Titles</vt:lpstr>
    </vt:vector>
  </TitlesOfParts>
  <Company>State Of Nevada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Laurel A. Brock</dc:creator>
  <cp:lastModifiedBy>Laurel A. Brock</cp:lastModifiedBy>
  <cp:lastPrinted>2017-07-18T16:49:42Z</cp:lastPrinted>
  <dcterms:created xsi:type="dcterms:W3CDTF">2017-07-05T13:38:57Z</dcterms:created>
  <dcterms:modified xsi:type="dcterms:W3CDTF">2017-07-18T21:36:12Z</dcterms:modified>
</cp:coreProperties>
</file>